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\OneDrive\Documentos\201-Material de Apoio\09 - Planilhas de Cálculo\19-Planilhas Wilson\"/>
    </mc:Choice>
  </mc:AlternateContent>
  <bookViews>
    <workbookView xWindow="360" yWindow="45" windowWidth="17400" windowHeight="9975" tabRatio="867"/>
  </bookViews>
  <sheets>
    <sheet name="Geral" sheetId="8" r:id="rId1"/>
    <sheet name="Dados dos Blocos" sheetId="10" r:id="rId2"/>
    <sheet name="Planta de Carga" sheetId="29" r:id="rId3"/>
  </sheets>
  <definedNames>
    <definedName name="_xlnm.Print_Area" localSheetId="1">'Dados dos Blocos'!$A$36:$C$212</definedName>
    <definedName name="DadosPilares" localSheetId="2">'Planta de Carga'!$A$6:$A$347</definedName>
    <definedName name="DadosPilares">#REF!</definedName>
  </definedNames>
  <calcPr calcId="152511"/>
</workbook>
</file>

<file path=xl/calcChain.xml><?xml version="1.0" encoding="utf-8"?>
<calcChain xmlns="http://schemas.openxmlformats.org/spreadsheetml/2006/main">
  <c r="F37" i="10" l="1"/>
  <c r="E37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7" i="10"/>
  <c r="F67" i="10"/>
  <c r="E68" i="10"/>
  <c r="F68" i="10"/>
  <c r="E69" i="10"/>
  <c r="F69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6" i="10"/>
  <c r="F86" i="10"/>
  <c r="E87" i="10"/>
  <c r="F87" i="10"/>
  <c r="E88" i="10"/>
  <c r="F88" i="10"/>
  <c r="E89" i="10"/>
  <c r="F89" i="10"/>
  <c r="E90" i="10"/>
  <c r="F90" i="10"/>
  <c r="E91" i="10"/>
  <c r="F91" i="10"/>
  <c r="E92" i="10"/>
  <c r="F92" i="10"/>
  <c r="E93" i="10"/>
  <c r="F93" i="10"/>
  <c r="E94" i="10"/>
  <c r="F94" i="10"/>
  <c r="E95" i="10"/>
  <c r="F95" i="10"/>
  <c r="E96" i="10"/>
  <c r="F96" i="10"/>
  <c r="E97" i="10"/>
  <c r="F97" i="10"/>
  <c r="E98" i="10"/>
  <c r="F98" i="10"/>
  <c r="E99" i="10"/>
  <c r="F99" i="10"/>
  <c r="E100" i="10"/>
  <c r="F100" i="10"/>
  <c r="E101" i="10"/>
  <c r="F101" i="10"/>
  <c r="E102" i="10"/>
  <c r="F102" i="10"/>
  <c r="E103" i="10"/>
  <c r="F103" i="10"/>
  <c r="E104" i="10"/>
  <c r="F104" i="10"/>
  <c r="E105" i="10"/>
  <c r="F105" i="10"/>
  <c r="E106" i="10"/>
  <c r="F106" i="10"/>
  <c r="E107" i="10"/>
  <c r="F107" i="10"/>
  <c r="E108" i="10"/>
  <c r="F108" i="10"/>
  <c r="E109" i="10"/>
  <c r="F109" i="10"/>
  <c r="E110" i="10"/>
  <c r="F110" i="10"/>
  <c r="E111" i="10"/>
  <c r="F111" i="10"/>
  <c r="E112" i="10"/>
  <c r="F112" i="10"/>
  <c r="E113" i="10"/>
  <c r="F113" i="10"/>
  <c r="E114" i="10"/>
  <c r="F114" i="10"/>
  <c r="E115" i="10"/>
  <c r="F115" i="10"/>
  <c r="E116" i="10"/>
  <c r="F116" i="10"/>
  <c r="E117" i="10"/>
  <c r="F117" i="10"/>
  <c r="E118" i="10"/>
  <c r="F118" i="10"/>
  <c r="E119" i="10"/>
  <c r="F119" i="10"/>
  <c r="E120" i="10"/>
  <c r="F120" i="10"/>
  <c r="E121" i="10"/>
  <c r="F121" i="10"/>
  <c r="E122" i="10"/>
  <c r="F122" i="10"/>
  <c r="E123" i="10"/>
  <c r="F123" i="10"/>
  <c r="E124" i="10"/>
  <c r="F124" i="10"/>
  <c r="E125" i="10"/>
  <c r="F125" i="10"/>
  <c r="E126" i="10"/>
  <c r="F126" i="10"/>
  <c r="E127" i="10"/>
  <c r="F127" i="10"/>
  <c r="E128" i="10"/>
  <c r="F128" i="10"/>
  <c r="E129" i="10"/>
  <c r="F129" i="10"/>
  <c r="E130" i="10"/>
  <c r="F130" i="10"/>
  <c r="E131" i="10"/>
  <c r="F131" i="10"/>
  <c r="E132" i="10"/>
  <c r="F132" i="10"/>
  <c r="E133" i="10"/>
  <c r="F133" i="10"/>
  <c r="E134" i="10"/>
  <c r="F134" i="10"/>
  <c r="E135" i="10"/>
  <c r="F135" i="10"/>
  <c r="E136" i="10"/>
  <c r="F136" i="10"/>
  <c r="E137" i="10"/>
  <c r="F137" i="10"/>
  <c r="E138" i="10"/>
  <c r="F138" i="10"/>
  <c r="E139" i="10"/>
  <c r="F139" i="10"/>
  <c r="E140" i="10"/>
  <c r="F140" i="10"/>
  <c r="E141" i="10"/>
  <c r="F141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8" i="10"/>
  <c r="F148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5" i="10"/>
  <c r="F155" i="10"/>
  <c r="E156" i="10"/>
  <c r="F156" i="10"/>
  <c r="E157" i="10"/>
  <c r="F157" i="10"/>
  <c r="E158" i="10"/>
  <c r="F158" i="10"/>
  <c r="E159" i="10"/>
  <c r="F159" i="10"/>
  <c r="E160" i="10"/>
  <c r="F160" i="10"/>
  <c r="E161" i="10"/>
  <c r="F161" i="10"/>
  <c r="E162" i="10"/>
  <c r="F162" i="10"/>
  <c r="E163" i="10"/>
  <c r="F163" i="10"/>
  <c r="E164" i="10"/>
  <c r="F164" i="10"/>
  <c r="E165" i="10"/>
  <c r="F165" i="10"/>
  <c r="E166" i="10"/>
  <c r="F166" i="10"/>
  <c r="E167" i="10"/>
  <c r="F167" i="10"/>
  <c r="E168" i="10"/>
  <c r="F168" i="10"/>
  <c r="E169" i="10"/>
  <c r="F169" i="10"/>
  <c r="E170" i="10"/>
  <c r="F170" i="10"/>
  <c r="E171" i="10"/>
  <c r="F171" i="10"/>
  <c r="E172" i="10"/>
  <c r="F172" i="10"/>
  <c r="E173" i="10"/>
  <c r="F173" i="10"/>
  <c r="E174" i="10"/>
  <c r="F174" i="10"/>
  <c r="E175" i="10"/>
  <c r="F175" i="10"/>
  <c r="E176" i="10"/>
  <c r="F176" i="10"/>
  <c r="E177" i="10"/>
  <c r="F177" i="10"/>
  <c r="E178" i="10"/>
  <c r="F178" i="10"/>
  <c r="E179" i="10"/>
  <c r="F179" i="10"/>
  <c r="E180" i="10"/>
  <c r="F180" i="10"/>
  <c r="E181" i="10"/>
  <c r="F181" i="10"/>
  <c r="E182" i="10"/>
  <c r="F182" i="10"/>
  <c r="E183" i="10"/>
  <c r="F183" i="10"/>
  <c r="E184" i="10"/>
  <c r="F184" i="10"/>
  <c r="E185" i="10"/>
  <c r="F185" i="10"/>
  <c r="E186" i="10"/>
  <c r="F186" i="10"/>
  <c r="E187" i="10"/>
  <c r="F187" i="10"/>
  <c r="E188" i="10"/>
  <c r="F188" i="10"/>
  <c r="E189" i="10"/>
  <c r="F189" i="10"/>
  <c r="E190" i="10"/>
  <c r="F190" i="10"/>
  <c r="E191" i="10"/>
  <c r="F191" i="10"/>
  <c r="E192" i="10"/>
  <c r="F192" i="10"/>
  <c r="E193" i="10"/>
  <c r="F193" i="10"/>
  <c r="E194" i="10"/>
  <c r="F194" i="10"/>
  <c r="E195" i="10"/>
  <c r="F195" i="10"/>
  <c r="E196" i="10"/>
  <c r="F196" i="10"/>
  <c r="E197" i="10"/>
  <c r="F197" i="10"/>
  <c r="E198" i="10"/>
  <c r="F198" i="10"/>
  <c r="E199" i="10"/>
  <c r="F199" i="10"/>
  <c r="E200" i="10"/>
  <c r="F200" i="10"/>
  <c r="E201" i="10"/>
  <c r="F201" i="10"/>
  <c r="E202" i="10"/>
  <c r="F202" i="10"/>
  <c r="E203" i="10"/>
  <c r="F203" i="10"/>
  <c r="E204" i="10"/>
  <c r="F204" i="10"/>
  <c r="E205" i="10"/>
  <c r="F205" i="10"/>
  <c r="E206" i="10"/>
  <c r="F206" i="10"/>
  <c r="E207" i="10"/>
  <c r="F207" i="10"/>
  <c r="E208" i="10"/>
  <c r="F208" i="10"/>
  <c r="E209" i="10"/>
  <c r="F209" i="10"/>
  <c r="F38" i="10"/>
  <c r="E38" i="10"/>
  <c r="AB7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B44" i="29"/>
  <c r="AB45" i="29"/>
  <c r="AB46" i="29"/>
  <c r="AB47" i="29"/>
  <c r="AB48" i="29"/>
  <c r="AB49" i="29"/>
  <c r="AB50" i="29"/>
  <c r="AB51" i="29"/>
  <c r="AB52" i="29"/>
  <c r="AB53" i="29"/>
  <c r="AB54" i="29"/>
  <c r="AB55" i="29"/>
  <c r="AB56" i="29"/>
  <c r="AB57" i="29"/>
  <c r="AB58" i="29"/>
  <c r="AB59" i="29"/>
  <c r="AB60" i="29"/>
  <c r="AB61" i="29"/>
  <c r="AB62" i="29"/>
  <c r="AB63" i="29"/>
  <c r="AB64" i="29"/>
  <c r="AB65" i="29"/>
  <c r="AB66" i="29"/>
  <c r="AB67" i="29"/>
  <c r="AB68" i="29"/>
  <c r="AB69" i="29"/>
  <c r="AB70" i="29"/>
  <c r="AB71" i="29"/>
  <c r="AB72" i="29"/>
  <c r="AB73" i="29"/>
  <c r="AB74" i="29"/>
  <c r="AB75" i="29"/>
  <c r="AB76" i="29"/>
  <c r="AB77" i="29"/>
  <c r="AB78" i="29"/>
  <c r="AB79" i="29"/>
  <c r="AB80" i="29"/>
  <c r="AB81" i="29"/>
  <c r="AB82" i="29"/>
  <c r="AB83" i="29"/>
  <c r="AB84" i="29"/>
  <c r="AB85" i="29"/>
  <c r="AB86" i="29"/>
  <c r="AB87" i="29"/>
  <c r="AB88" i="29"/>
  <c r="AB89" i="29"/>
  <c r="AB6" i="29"/>
  <c r="AA7" i="29"/>
  <c r="AA8" i="29"/>
  <c r="AA9" i="29"/>
  <c r="AA10" i="29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6" i="29"/>
  <c r="AA47" i="29"/>
  <c r="AA48" i="29"/>
  <c r="AA49" i="29"/>
  <c r="AA50" i="29"/>
  <c r="AA51" i="29"/>
  <c r="AA52" i="29"/>
  <c r="AA53" i="29"/>
  <c r="AA54" i="29"/>
  <c r="AA55" i="29"/>
  <c r="AA56" i="29"/>
  <c r="AA57" i="29"/>
  <c r="AA58" i="29"/>
  <c r="AA59" i="29"/>
  <c r="AA60" i="29"/>
  <c r="AA61" i="29"/>
  <c r="AA62" i="29"/>
  <c r="AA63" i="29"/>
  <c r="AA64" i="29"/>
  <c r="AA65" i="29"/>
  <c r="AA66" i="29"/>
  <c r="AA67" i="29"/>
  <c r="AA68" i="29"/>
  <c r="AA69" i="29"/>
  <c r="AA70" i="29"/>
  <c r="AA71" i="29"/>
  <c r="AA72" i="29"/>
  <c r="AA73" i="29"/>
  <c r="AA74" i="29"/>
  <c r="AA75" i="29"/>
  <c r="AA76" i="29"/>
  <c r="AA77" i="29"/>
  <c r="AA78" i="29"/>
  <c r="AA79" i="29"/>
  <c r="AA80" i="29"/>
  <c r="AA81" i="29"/>
  <c r="AA82" i="29"/>
  <c r="AA83" i="29"/>
  <c r="AA84" i="29"/>
  <c r="AA85" i="29"/>
  <c r="AA86" i="29"/>
  <c r="AA87" i="29"/>
  <c r="AA88" i="29"/>
  <c r="AA89" i="29"/>
  <c r="AA6" i="29"/>
  <c r="AE26" i="10"/>
  <c r="AF26" i="10" s="1"/>
  <c r="AC26" i="10"/>
  <c r="AB26" i="10"/>
  <c r="AA26" i="10"/>
  <c r="Z26" i="10"/>
  <c r="Y26" i="10"/>
  <c r="X26" i="10"/>
  <c r="S26" i="10"/>
  <c r="R26" i="10"/>
  <c r="Q26" i="10"/>
  <c r="P26" i="10"/>
  <c r="O26" i="10"/>
  <c r="N26" i="10"/>
  <c r="H26" i="10"/>
  <c r="G26" i="10"/>
  <c r="AE25" i="10"/>
  <c r="AF25" i="10" s="1"/>
  <c r="AC25" i="10"/>
  <c r="AB25" i="10"/>
  <c r="AA25" i="10"/>
  <c r="Z25" i="10"/>
  <c r="Y25" i="10"/>
  <c r="X25" i="10"/>
  <c r="W25" i="10"/>
  <c r="S25" i="10"/>
  <c r="R25" i="10"/>
  <c r="Q25" i="10"/>
  <c r="P25" i="10"/>
  <c r="O25" i="10"/>
  <c r="N25" i="10"/>
  <c r="M25" i="10"/>
  <c r="H25" i="10"/>
  <c r="G25" i="10"/>
  <c r="AE24" i="10"/>
  <c r="AF24" i="10" s="1"/>
  <c r="AC24" i="10"/>
  <c r="AB24" i="10"/>
  <c r="AA24" i="10"/>
  <c r="Z24" i="10"/>
  <c r="Y24" i="10"/>
  <c r="X24" i="10"/>
  <c r="W24" i="10"/>
  <c r="V24" i="10"/>
  <c r="S24" i="10"/>
  <c r="R24" i="10"/>
  <c r="Q24" i="10"/>
  <c r="P24" i="10"/>
  <c r="O24" i="10"/>
  <c r="N24" i="10"/>
  <c r="M24" i="10"/>
  <c r="L24" i="10"/>
  <c r="H24" i="10"/>
  <c r="G24" i="10"/>
  <c r="AE23" i="10"/>
  <c r="AF23" i="10" s="1"/>
  <c r="AC23" i="10"/>
  <c r="AB23" i="10"/>
  <c r="AA23" i="10"/>
  <c r="Z23" i="10"/>
  <c r="Y23" i="10"/>
  <c r="X23" i="10"/>
  <c r="W23" i="10"/>
  <c r="V23" i="10"/>
  <c r="S23" i="10"/>
  <c r="R23" i="10"/>
  <c r="Q23" i="10"/>
  <c r="P23" i="10"/>
  <c r="O23" i="10"/>
  <c r="N23" i="10"/>
  <c r="M23" i="10"/>
  <c r="L23" i="10"/>
  <c r="H23" i="10"/>
  <c r="G23" i="10"/>
  <c r="AE22" i="10"/>
  <c r="AF22" i="10" s="1"/>
  <c r="AC22" i="10"/>
  <c r="AB22" i="10"/>
  <c r="AA22" i="10"/>
  <c r="Z22" i="10"/>
  <c r="Y22" i="10"/>
  <c r="X22" i="10"/>
  <c r="W22" i="10"/>
  <c r="V22" i="10"/>
  <c r="U22" i="10"/>
  <c r="S22" i="10"/>
  <c r="R22" i="10"/>
  <c r="Q22" i="10"/>
  <c r="P22" i="10"/>
  <c r="O22" i="10"/>
  <c r="N22" i="10"/>
  <c r="M22" i="10"/>
  <c r="L22" i="10"/>
  <c r="K22" i="10"/>
  <c r="H22" i="10"/>
  <c r="G22" i="10"/>
  <c r="AE21" i="10"/>
  <c r="AF21" i="10" s="1"/>
  <c r="AC21" i="10"/>
  <c r="AB21" i="10"/>
  <c r="AA21" i="10"/>
  <c r="Z21" i="10"/>
  <c r="Y21" i="10"/>
  <c r="X21" i="10"/>
  <c r="S21" i="10"/>
  <c r="R21" i="10"/>
  <c r="Q21" i="10"/>
  <c r="P21" i="10"/>
  <c r="O21" i="10"/>
  <c r="N21" i="10"/>
  <c r="H21" i="10"/>
  <c r="G21" i="10"/>
  <c r="AE20" i="10"/>
  <c r="AF20" i="10" s="1"/>
  <c r="AC20" i="10"/>
  <c r="AB20" i="10"/>
  <c r="AA20" i="10"/>
  <c r="Z20" i="10"/>
  <c r="Y20" i="10"/>
  <c r="X20" i="10"/>
  <c r="W20" i="10"/>
  <c r="S20" i="10"/>
  <c r="R20" i="10"/>
  <c r="Q20" i="10"/>
  <c r="P20" i="10"/>
  <c r="O20" i="10"/>
  <c r="N20" i="10"/>
  <c r="M20" i="10"/>
  <c r="H20" i="10"/>
  <c r="G20" i="10"/>
  <c r="AE19" i="10"/>
  <c r="AF19" i="10" s="1"/>
  <c r="AC19" i="10"/>
  <c r="AB19" i="10"/>
  <c r="AA19" i="10"/>
  <c r="Z19" i="10"/>
  <c r="Y19" i="10"/>
  <c r="X19" i="10"/>
  <c r="W19" i="10"/>
  <c r="V19" i="10"/>
  <c r="S19" i="10"/>
  <c r="R19" i="10"/>
  <c r="Q19" i="10"/>
  <c r="P19" i="10"/>
  <c r="O19" i="10"/>
  <c r="N19" i="10"/>
  <c r="M19" i="10"/>
  <c r="L19" i="10"/>
  <c r="H19" i="10"/>
  <c r="G19" i="10"/>
  <c r="AE18" i="10"/>
  <c r="AF18" i="10" s="1"/>
  <c r="AC18" i="10"/>
  <c r="AB18" i="10"/>
  <c r="AA18" i="10"/>
  <c r="Z18" i="10"/>
  <c r="Y18" i="10"/>
  <c r="X18" i="10"/>
  <c r="W18" i="10"/>
  <c r="V18" i="10"/>
  <c r="S18" i="10"/>
  <c r="R18" i="10"/>
  <c r="Q18" i="10"/>
  <c r="P18" i="10"/>
  <c r="O18" i="10"/>
  <c r="N18" i="10"/>
  <c r="M18" i="10"/>
  <c r="L18" i="10"/>
  <c r="H18" i="10"/>
  <c r="G18" i="10"/>
  <c r="AE17" i="10"/>
  <c r="AF17" i="10" s="1"/>
  <c r="AC17" i="10"/>
  <c r="AB17" i="10"/>
  <c r="AA17" i="10"/>
  <c r="Z17" i="10"/>
  <c r="Y17" i="10"/>
  <c r="X17" i="10"/>
  <c r="W17" i="10"/>
  <c r="V17" i="10"/>
  <c r="U17" i="10"/>
  <c r="S17" i="10"/>
  <c r="R17" i="10"/>
  <c r="Q17" i="10"/>
  <c r="P17" i="10"/>
  <c r="O17" i="10"/>
  <c r="N17" i="10"/>
  <c r="M17" i="10"/>
  <c r="L17" i="10"/>
  <c r="K17" i="10"/>
  <c r="H17" i="10"/>
  <c r="G17" i="10"/>
  <c r="AE31" i="10"/>
  <c r="AF31" i="10" s="1"/>
  <c r="AC31" i="10"/>
  <c r="AB31" i="10"/>
  <c r="AA31" i="10"/>
  <c r="Z31" i="10"/>
  <c r="Y31" i="10"/>
  <c r="X31" i="10"/>
  <c r="S31" i="10"/>
  <c r="R31" i="10"/>
  <c r="Q31" i="10"/>
  <c r="P31" i="10"/>
  <c r="O31" i="10"/>
  <c r="N31" i="10"/>
  <c r="H31" i="10"/>
  <c r="G31" i="10"/>
  <c r="AE30" i="10"/>
  <c r="AF30" i="10" s="1"/>
  <c r="AC30" i="10"/>
  <c r="AB30" i="10"/>
  <c r="AA30" i="10"/>
  <c r="Z30" i="10"/>
  <c r="Y30" i="10"/>
  <c r="X30" i="10"/>
  <c r="W30" i="10"/>
  <c r="S30" i="10"/>
  <c r="R30" i="10"/>
  <c r="Q30" i="10"/>
  <c r="P30" i="10"/>
  <c r="O30" i="10"/>
  <c r="N30" i="10"/>
  <c r="M30" i="10"/>
  <c r="H30" i="10"/>
  <c r="G30" i="10"/>
  <c r="AE29" i="10"/>
  <c r="AF29" i="10" s="1"/>
  <c r="AC29" i="10"/>
  <c r="AB29" i="10"/>
  <c r="AA29" i="10"/>
  <c r="Z29" i="10"/>
  <c r="Y29" i="10"/>
  <c r="X29" i="10"/>
  <c r="W29" i="10"/>
  <c r="V29" i="10"/>
  <c r="S29" i="10"/>
  <c r="R29" i="10"/>
  <c r="Q29" i="10"/>
  <c r="P29" i="10"/>
  <c r="O29" i="10"/>
  <c r="N29" i="10"/>
  <c r="M29" i="10"/>
  <c r="L29" i="10"/>
  <c r="H29" i="10"/>
  <c r="G29" i="10"/>
  <c r="AE28" i="10"/>
  <c r="AF28" i="10" s="1"/>
  <c r="AC28" i="10"/>
  <c r="AB28" i="10"/>
  <c r="AA28" i="10"/>
  <c r="Z28" i="10"/>
  <c r="Y28" i="10"/>
  <c r="X28" i="10"/>
  <c r="W28" i="10"/>
  <c r="V28" i="10"/>
  <c r="S28" i="10"/>
  <c r="R28" i="10"/>
  <c r="Q28" i="10"/>
  <c r="P28" i="10"/>
  <c r="O28" i="10"/>
  <c r="N28" i="10"/>
  <c r="M28" i="10"/>
  <c r="L28" i="10"/>
  <c r="H28" i="10"/>
  <c r="G28" i="10"/>
  <c r="AE27" i="10"/>
  <c r="AF27" i="10" s="1"/>
  <c r="AC27" i="10"/>
  <c r="AB27" i="10"/>
  <c r="AA27" i="10"/>
  <c r="Z27" i="10"/>
  <c r="Y27" i="10"/>
  <c r="X27" i="10"/>
  <c r="W27" i="10"/>
  <c r="V27" i="10"/>
  <c r="U27" i="10"/>
  <c r="S27" i="10"/>
  <c r="R27" i="10"/>
  <c r="Q27" i="10"/>
  <c r="P27" i="10"/>
  <c r="O27" i="10"/>
  <c r="N27" i="10"/>
  <c r="M27" i="10"/>
  <c r="L27" i="10"/>
  <c r="K27" i="10"/>
  <c r="H27" i="10"/>
  <c r="G27" i="10"/>
  <c r="AE16" i="10"/>
  <c r="AF16" i="10" s="1"/>
  <c r="AC16" i="10"/>
  <c r="AB16" i="10"/>
  <c r="AA16" i="10"/>
  <c r="Z16" i="10"/>
  <c r="Y16" i="10"/>
  <c r="X16" i="10"/>
  <c r="S16" i="10"/>
  <c r="R16" i="10"/>
  <c r="Q16" i="10"/>
  <c r="P16" i="10"/>
  <c r="O16" i="10"/>
  <c r="N16" i="10"/>
  <c r="H16" i="10"/>
  <c r="G16" i="10"/>
  <c r="AE15" i="10"/>
  <c r="AF15" i="10" s="1"/>
  <c r="AC15" i="10"/>
  <c r="AB15" i="10"/>
  <c r="AA15" i="10"/>
  <c r="Z15" i="10"/>
  <c r="Y15" i="10"/>
  <c r="X15" i="10"/>
  <c r="W15" i="10"/>
  <c r="S15" i="10"/>
  <c r="R15" i="10"/>
  <c r="Q15" i="10"/>
  <c r="P15" i="10"/>
  <c r="O15" i="10"/>
  <c r="N15" i="10"/>
  <c r="M15" i="10"/>
  <c r="H15" i="10"/>
  <c r="G15" i="10"/>
  <c r="AE14" i="10"/>
  <c r="AF14" i="10" s="1"/>
  <c r="AC14" i="10"/>
  <c r="AB14" i="10"/>
  <c r="AA14" i="10"/>
  <c r="Z14" i="10"/>
  <c r="Y14" i="10"/>
  <c r="X14" i="10"/>
  <c r="W14" i="10"/>
  <c r="V14" i="10"/>
  <c r="S14" i="10"/>
  <c r="R14" i="10"/>
  <c r="Q14" i="10"/>
  <c r="P14" i="10"/>
  <c r="O14" i="10"/>
  <c r="N14" i="10"/>
  <c r="M14" i="10"/>
  <c r="L14" i="10"/>
  <c r="H14" i="10"/>
  <c r="G14" i="10"/>
  <c r="AE13" i="10"/>
  <c r="AF13" i="10" s="1"/>
  <c r="AC13" i="10"/>
  <c r="AB13" i="10"/>
  <c r="AA13" i="10"/>
  <c r="Z13" i="10"/>
  <c r="Y13" i="10"/>
  <c r="X13" i="10"/>
  <c r="W13" i="10"/>
  <c r="V13" i="10"/>
  <c r="S13" i="10"/>
  <c r="R13" i="10"/>
  <c r="Q13" i="10"/>
  <c r="P13" i="10"/>
  <c r="O13" i="10"/>
  <c r="N13" i="10"/>
  <c r="M13" i="10"/>
  <c r="L13" i="10"/>
  <c r="H13" i="10"/>
  <c r="G13" i="10"/>
  <c r="AE12" i="10"/>
  <c r="AF12" i="10" s="1"/>
  <c r="AC12" i="10"/>
  <c r="AB12" i="10"/>
  <c r="AA12" i="10"/>
  <c r="Z12" i="10"/>
  <c r="Y12" i="10"/>
  <c r="X12" i="10"/>
  <c r="W12" i="10"/>
  <c r="V12" i="10"/>
  <c r="U12" i="10"/>
  <c r="S12" i="10"/>
  <c r="R12" i="10"/>
  <c r="Q12" i="10"/>
  <c r="P12" i="10"/>
  <c r="O12" i="10"/>
  <c r="N12" i="10"/>
  <c r="M12" i="10"/>
  <c r="L12" i="10"/>
  <c r="K12" i="10"/>
  <c r="H12" i="10"/>
  <c r="G12" i="10"/>
  <c r="AE11" i="10"/>
  <c r="AF11" i="10" s="1"/>
  <c r="AC11" i="10"/>
  <c r="AB11" i="10"/>
  <c r="AA11" i="10"/>
  <c r="Z11" i="10"/>
  <c r="Y11" i="10"/>
  <c r="X11" i="10"/>
  <c r="S11" i="10"/>
  <c r="R11" i="10"/>
  <c r="Q11" i="10"/>
  <c r="P11" i="10"/>
  <c r="O11" i="10"/>
  <c r="N11" i="10"/>
  <c r="H11" i="10"/>
  <c r="G11" i="10"/>
  <c r="AE10" i="10"/>
  <c r="AF10" i="10" s="1"/>
  <c r="AC10" i="10"/>
  <c r="AB10" i="10"/>
  <c r="AA10" i="10"/>
  <c r="Z10" i="10"/>
  <c r="Y10" i="10"/>
  <c r="X10" i="10"/>
  <c r="W10" i="10"/>
  <c r="S10" i="10"/>
  <c r="R10" i="10"/>
  <c r="Q10" i="10"/>
  <c r="P10" i="10"/>
  <c r="O10" i="10"/>
  <c r="N10" i="10"/>
  <c r="M10" i="10"/>
  <c r="H10" i="10"/>
  <c r="G10" i="10"/>
  <c r="AE9" i="10"/>
  <c r="AF9" i="10" s="1"/>
  <c r="AC9" i="10"/>
  <c r="AB9" i="10"/>
  <c r="AA9" i="10"/>
  <c r="Z9" i="10"/>
  <c r="Y9" i="10"/>
  <c r="X9" i="10"/>
  <c r="W9" i="10"/>
  <c r="V9" i="10"/>
  <c r="S9" i="10"/>
  <c r="R9" i="10"/>
  <c r="Q9" i="10"/>
  <c r="P9" i="10"/>
  <c r="O9" i="10"/>
  <c r="N9" i="10"/>
  <c r="M9" i="10"/>
  <c r="L9" i="10"/>
  <c r="H9" i="10"/>
  <c r="G9" i="10"/>
  <c r="AE8" i="10"/>
  <c r="AF8" i="10" s="1"/>
  <c r="AC8" i="10"/>
  <c r="AB8" i="10"/>
  <c r="AA8" i="10"/>
  <c r="Z8" i="10"/>
  <c r="Y8" i="10"/>
  <c r="X8" i="10"/>
  <c r="W8" i="10"/>
  <c r="V8" i="10"/>
  <c r="S8" i="10"/>
  <c r="R8" i="10"/>
  <c r="Q8" i="10"/>
  <c r="P8" i="10"/>
  <c r="O8" i="10"/>
  <c r="N8" i="10"/>
  <c r="M8" i="10"/>
  <c r="L8" i="10"/>
  <c r="H8" i="10"/>
  <c r="G8" i="10"/>
  <c r="AE7" i="10"/>
  <c r="AF7" i="10" s="1"/>
  <c r="AC7" i="10"/>
  <c r="AB7" i="10"/>
  <c r="AA7" i="10"/>
  <c r="Z7" i="10"/>
  <c r="Y7" i="10"/>
  <c r="X7" i="10"/>
  <c r="W7" i="10"/>
  <c r="V7" i="10"/>
  <c r="U7" i="10"/>
  <c r="S7" i="10"/>
  <c r="R7" i="10"/>
  <c r="Q7" i="10"/>
  <c r="P7" i="10"/>
  <c r="O7" i="10"/>
  <c r="N7" i="10"/>
  <c r="M7" i="10"/>
  <c r="L7" i="10"/>
  <c r="K7" i="10"/>
  <c r="H7" i="10"/>
  <c r="G7" i="10"/>
  <c r="AE6" i="10" l="1"/>
  <c r="AF6" i="10" s="1"/>
  <c r="AC6" i="10"/>
  <c r="AB6" i="10"/>
  <c r="AA6" i="10"/>
  <c r="Z6" i="10"/>
  <c r="Y6" i="10"/>
  <c r="X6" i="10"/>
  <c r="S6" i="10"/>
  <c r="R6" i="10"/>
  <c r="Q6" i="10"/>
  <c r="P6" i="10"/>
  <c r="O6" i="10"/>
  <c r="N6" i="10"/>
  <c r="H6" i="10"/>
  <c r="G6" i="10"/>
  <c r="AE5" i="10"/>
  <c r="AF5" i="10" s="1"/>
  <c r="AC5" i="10"/>
  <c r="AB5" i="10"/>
  <c r="AA5" i="10"/>
  <c r="Z5" i="10"/>
  <c r="Y5" i="10"/>
  <c r="X5" i="10"/>
  <c r="W5" i="10"/>
  <c r="S5" i="10"/>
  <c r="R5" i="10"/>
  <c r="Q5" i="10"/>
  <c r="P5" i="10"/>
  <c r="O5" i="10"/>
  <c r="N5" i="10"/>
  <c r="M5" i="10"/>
  <c r="H5" i="10"/>
  <c r="G5" i="10"/>
  <c r="AE4" i="10"/>
  <c r="AF4" i="10" s="1"/>
  <c r="AC4" i="10"/>
  <c r="AB4" i="10"/>
  <c r="AA4" i="10"/>
  <c r="Z4" i="10"/>
  <c r="Y4" i="10"/>
  <c r="X4" i="10"/>
  <c r="W4" i="10"/>
  <c r="V4" i="10"/>
  <c r="S4" i="10"/>
  <c r="R4" i="10"/>
  <c r="Q4" i="10"/>
  <c r="P4" i="10"/>
  <c r="O4" i="10"/>
  <c r="N4" i="10"/>
  <c r="M4" i="10"/>
  <c r="L4" i="10"/>
  <c r="H4" i="10"/>
  <c r="G4" i="10"/>
  <c r="AE3" i="10"/>
  <c r="AF3" i="10" s="1"/>
  <c r="AC3" i="10"/>
  <c r="AB3" i="10"/>
  <c r="AA3" i="10"/>
  <c r="Z3" i="10"/>
  <c r="Y3" i="10"/>
  <c r="X3" i="10"/>
  <c r="W3" i="10"/>
  <c r="V3" i="10"/>
  <c r="S3" i="10"/>
  <c r="R3" i="10"/>
  <c r="Q3" i="10"/>
  <c r="P3" i="10"/>
  <c r="O3" i="10"/>
  <c r="N3" i="10"/>
  <c r="M3" i="10"/>
  <c r="L3" i="10"/>
  <c r="H3" i="10"/>
  <c r="G3" i="10"/>
  <c r="G2" i="10" l="1"/>
  <c r="H2" i="10"/>
  <c r="K2" i="10"/>
  <c r="L2" i="10"/>
  <c r="M2" i="10"/>
  <c r="N2" i="10"/>
  <c r="O2" i="10"/>
  <c r="P2" i="10"/>
  <c r="Q2" i="10"/>
  <c r="R2" i="10"/>
  <c r="S2" i="10"/>
  <c r="U2" i="10"/>
  <c r="V2" i="10"/>
  <c r="W2" i="10"/>
  <c r="X2" i="10"/>
  <c r="Y2" i="10"/>
  <c r="Z2" i="10"/>
  <c r="AA2" i="10"/>
  <c r="AB2" i="10"/>
  <c r="AC2" i="10"/>
  <c r="AE2" i="10"/>
  <c r="AF2" i="10" s="1"/>
  <c r="A37" i="29" l="1"/>
  <c r="B37" i="29"/>
  <c r="C37" i="29"/>
  <c r="D37" i="29"/>
  <c r="A38" i="29"/>
  <c r="B38" i="29"/>
  <c r="C38" i="29"/>
  <c r="D38" i="29"/>
  <c r="A39" i="29"/>
  <c r="B39" i="29"/>
  <c r="C39" i="29"/>
  <c r="D39" i="29"/>
  <c r="A40" i="29"/>
  <c r="B40" i="29"/>
  <c r="C40" i="29"/>
  <c r="D40" i="29"/>
  <c r="A41" i="29"/>
  <c r="B41" i="29"/>
  <c r="C41" i="29"/>
  <c r="D41" i="29"/>
  <c r="A42" i="29"/>
  <c r="B42" i="29"/>
  <c r="C42" i="29"/>
  <c r="D42" i="29"/>
  <c r="A43" i="29"/>
  <c r="B43" i="29"/>
  <c r="C43" i="29"/>
  <c r="D43" i="29"/>
  <c r="A44" i="29"/>
  <c r="B44" i="29"/>
  <c r="C44" i="29"/>
  <c r="D44" i="29"/>
  <c r="A45" i="29"/>
  <c r="B45" i="29"/>
  <c r="C45" i="29"/>
  <c r="D45" i="29"/>
  <c r="A46" i="29"/>
  <c r="B46" i="29"/>
  <c r="C46" i="29"/>
  <c r="D46" i="29"/>
  <c r="A47" i="29"/>
  <c r="B47" i="29"/>
  <c r="C47" i="29"/>
  <c r="D47" i="29"/>
  <c r="A48" i="29"/>
  <c r="B48" i="29"/>
  <c r="C48" i="29"/>
  <c r="D48" i="29"/>
  <c r="A49" i="29"/>
  <c r="B49" i="29"/>
  <c r="C49" i="29"/>
  <c r="D49" i="29"/>
  <c r="A50" i="29"/>
  <c r="B50" i="29"/>
  <c r="C50" i="29"/>
  <c r="D50" i="29"/>
  <c r="A51" i="29"/>
  <c r="B51" i="29"/>
  <c r="C51" i="29"/>
  <c r="D51" i="29"/>
  <c r="A52" i="29"/>
  <c r="B52" i="29"/>
  <c r="C52" i="29"/>
  <c r="D52" i="29"/>
  <c r="A53" i="29"/>
  <c r="B53" i="29"/>
  <c r="C53" i="29"/>
  <c r="D53" i="29"/>
  <c r="A54" i="29"/>
  <c r="B54" i="29"/>
  <c r="C54" i="29"/>
  <c r="D54" i="29"/>
  <c r="A55" i="29"/>
  <c r="B55" i="29"/>
  <c r="C55" i="29"/>
  <c r="D55" i="29"/>
  <c r="A56" i="29"/>
  <c r="B56" i="29"/>
  <c r="C56" i="29"/>
  <c r="D56" i="29"/>
  <c r="A57" i="29"/>
  <c r="B57" i="29"/>
  <c r="C57" i="29"/>
  <c r="D57" i="29"/>
  <c r="A58" i="29"/>
  <c r="B58" i="29"/>
  <c r="C58" i="29"/>
  <c r="D58" i="29"/>
  <c r="A59" i="29"/>
  <c r="B59" i="29"/>
  <c r="C59" i="29"/>
  <c r="D59" i="29"/>
  <c r="A60" i="29"/>
  <c r="B60" i="29"/>
  <c r="C60" i="29"/>
  <c r="D60" i="29"/>
  <c r="A61" i="29"/>
  <c r="B61" i="29"/>
  <c r="C61" i="29"/>
  <c r="D61" i="29"/>
  <c r="A62" i="29"/>
  <c r="B62" i="29"/>
  <c r="C62" i="29"/>
  <c r="D62" i="29"/>
  <c r="A63" i="29"/>
  <c r="B63" i="29"/>
  <c r="C63" i="29"/>
  <c r="D63" i="29"/>
  <c r="A64" i="29"/>
  <c r="AC64" i="29" s="1"/>
  <c r="B64" i="29"/>
  <c r="C64" i="29"/>
  <c r="D64" i="29"/>
  <c r="A65" i="29"/>
  <c r="B65" i="29"/>
  <c r="C65" i="29"/>
  <c r="D65" i="29"/>
  <c r="A66" i="29"/>
  <c r="B66" i="29"/>
  <c r="C66" i="29"/>
  <c r="D66" i="29"/>
  <c r="A67" i="29"/>
  <c r="B67" i="29"/>
  <c r="C67" i="29"/>
  <c r="D67" i="29"/>
  <c r="A68" i="29"/>
  <c r="B68" i="29"/>
  <c r="C68" i="29"/>
  <c r="D68" i="29"/>
  <c r="A69" i="29"/>
  <c r="B69" i="29"/>
  <c r="C69" i="29"/>
  <c r="D69" i="29"/>
  <c r="A70" i="29"/>
  <c r="B70" i="29"/>
  <c r="C70" i="29"/>
  <c r="D70" i="29"/>
  <c r="A71" i="29"/>
  <c r="B71" i="29"/>
  <c r="C71" i="29"/>
  <c r="D71" i="29"/>
  <c r="A72" i="29"/>
  <c r="B72" i="29"/>
  <c r="C72" i="29"/>
  <c r="D72" i="29"/>
  <c r="A73" i="29"/>
  <c r="B73" i="29"/>
  <c r="C73" i="29"/>
  <c r="D73" i="29"/>
  <c r="A74" i="29"/>
  <c r="B74" i="29"/>
  <c r="C74" i="29"/>
  <c r="D74" i="29"/>
  <c r="A75" i="29"/>
  <c r="B75" i="29"/>
  <c r="C75" i="29"/>
  <c r="D75" i="29"/>
  <c r="A76" i="29"/>
  <c r="B76" i="29"/>
  <c r="C76" i="29"/>
  <c r="D76" i="29"/>
  <c r="A77" i="29"/>
  <c r="B77" i="29"/>
  <c r="C77" i="29"/>
  <c r="D77" i="29"/>
  <c r="A78" i="29"/>
  <c r="B78" i="29"/>
  <c r="C78" i="29"/>
  <c r="D78" i="29"/>
  <c r="A79" i="29"/>
  <c r="B79" i="29"/>
  <c r="C79" i="29"/>
  <c r="D79" i="29"/>
  <c r="A80" i="29"/>
  <c r="B80" i="29"/>
  <c r="C80" i="29"/>
  <c r="D80" i="29"/>
  <c r="A81" i="29"/>
  <c r="B81" i="29"/>
  <c r="C81" i="29"/>
  <c r="D81" i="29"/>
  <c r="A82" i="29"/>
  <c r="B82" i="29"/>
  <c r="C82" i="29"/>
  <c r="D82" i="29"/>
  <c r="A83" i="29"/>
  <c r="B83" i="29"/>
  <c r="C83" i="29"/>
  <c r="D83" i="29"/>
  <c r="A84" i="29"/>
  <c r="B84" i="29"/>
  <c r="C84" i="29"/>
  <c r="D84" i="29"/>
  <c r="A85" i="29"/>
  <c r="B85" i="29"/>
  <c r="C85" i="29"/>
  <c r="D85" i="29"/>
  <c r="A86" i="29"/>
  <c r="B86" i="29"/>
  <c r="C86" i="29"/>
  <c r="D86" i="29"/>
  <c r="A87" i="29"/>
  <c r="B87" i="29"/>
  <c r="C87" i="29"/>
  <c r="D87" i="29"/>
  <c r="A88" i="29"/>
  <c r="B88" i="29"/>
  <c r="C88" i="29"/>
  <c r="D88" i="29"/>
  <c r="A89" i="29"/>
  <c r="B89" i="29"/>
  <c r="C89" i="29"/>
  <c r="D89" i="29"/>
  <c r="A90" i="29"/>
  <c r="B90" i="29"/>
  <c r="C90" i="29"/>
  <c r="D90" i="29"/>
  <c r="A91" i="29"/>
  <c r="B91" i="29"/>
  <c r="C91" i="29"/>
  <c r="D91" i="29"/>
  <c r="A92" i="29"/>
  <c r="B92" i="29"/>
  <c r="C92" i="29"/>
  <c r="D92" i="29"/>
  <c r="A93" i="29"/>
  <c r="B93" i="29"/>
  <c r="C93" i="29"/>
  <c r="D93" i="29"/>
  <c r="A94" i="29"/>
  <c r="B94" i="29"/>
  <c r="C94" i="29"/>
  <c r="D94" i="29"/>
  <c r="A95" i="29"/>
  <c r="B95" i="29"/>
  <c r="C95" i="29"/>
  <c r="D95" i="29"/>
  <c r="A96" i="29"/>
  <c r="B96" i="29"/>
  <c r="C96" i="29"/>
  <c r="D96" i="29"/>
  <c r="A97" i="29"/>
  <c r="B97" i="29"/>
  <c r="C97" i="29"/>
  <c r="D97" i="29"/>
  <c r="A98" i="29"/>
  <c r="B98" i="29"/>
  <c r="C98" i="29"/>
  <c r="D98" i="29"/>
  <c r="A99" i="29"/>
  <c r="B99" i="29"/>
  <c r="C99" i="29"/>
  <c r="D99" i="29"/>
  <c r="A100" i="29"/>
  <c r="B100" i="29"/>
  <c r="C100" i="29"/>
  <c r="D100" i="29"/>
  <c r="A101" i="29"/>
  <c r="B101" i="29"/>
  <c r="C101" i="29"/>
  <c r="D101" i="29"/>
  <c r="A102" i="29"/>
  <c r="B102" i="29"/>
  <c r="C102" i="29"/>
  <c r="D102" i="29"/>
  <c r="A103" i="29"/>
  <c r="B103" i="29"/>
  <c r="C103" i="29"/>
  <c r="D103" i="29"/>
  <c r="A104" i="29"/>
  <c r="B104" i="29"/>
  <c r="C104" i="29"/>
  <c r="D104" i="29"/>
  <c r="A105" i="29"/>
  <c r="B105" i="29"/>
  <c r="C105" i="29"/>
  <c r="D105" i="29"/>
  <c r="A106" i="29"/>
  <c r="B106" i="29"/>
  <c r="C106" i="29"/>
  <c r="D106" i="29"/>
  <c r="A107" i="29"/>
  <c r="B107" i="29"/>
  <c r="C107" i="29"/>
  <c r="D107" i="29"/>
  <c r="A108" i="29"/>
  <c r="B108" i="29"/>
  <c r="C108" i="29"/>
  <c r="D108" i="29"/>
  <c r="A109" i="29"/>
  <c r="B109" i="29"/>
  <c r="C109" i="29"/>
  <c r="D109" i="29"/>
  <c r="A110" i="29"/>
  <c r="B110" i="29"/>
  <c r="C110" i="29"/>
  <c r="D110" i="29"/>
  <c r="A111" i="29"/>
  <c r="B111" i="29"/>
  <c r="C111" i="29"/>
  <c r="D111" i="29"/>
  <c r="A112" i="29"/>
  <c r="B112" i="29"/>
  <c r="C112" i="29"/>
  <c r="D112" i="29"/>
  <c r="A113" i="29"/>
  <c r="B113" i="29"/>
  <c r="C113" i="29"/>
  <c r="D113" i="29"/>
  <c r="A114" i="29"/>
  <c r="B114" i="29"/>
  <c r="C114" i="29"/>
  <c r="D114" i="29"/>
  <c r="A115" i="29"/>
  <c r="B115" i="29"/>
  <c r="C115" i="29"/>
  <c r="D115" i="29"/>
  <c r="A116" i="29"/>
  <c r="B116" i="29"/>
  <c r="C116" i="29"/>
  <c r="D116" i="29"/>
  <c r="A117" i="29"/>
  <c r="B117" i="29"/>
  <c r="C117" i="29"/>
  <c r="D117" i="29"/>
  <c r="A118" i="29"/>
  <c r="B118" i="29"/>
  <c r="C118" i="29"/>
  <c r="D118" i="29"/>
  <c r="A119" i="29"/>
  <c r="B119" i="29"/>
  <c r="C119" i="29"/>
  <c r="D119" i="29"/>
  <c r="A120" i="29"/>
  <c r="B120" i="29"/>
  <c r="C120" i="29"/>
  <c r="D120" i="29"/>
  <c r="A121" i="29"/>
  <c r="B121" i="29"/>
  <c r="C121" i="29"/>
  <c r="D121" i="29"/>
  <c r="A122" i="29"/>
  <c r="B122" i="29"/>
  <c r="C122" i="29"/>
  <c r="D122" i="29"/>
  <c r="A123" i="29"/>
  <c r="B123" i="29"/>
  <c r="C123" i="29"/>
  <c r="D123" i="29"/>
  <c r="A124" i="29"/>
  <c r="B124" i="29"/>
  <c r="C124" i="29"/>
  <c r="D124" i="29"/>
  <c r="A125" i="29"/>
  <c r="B125" i="29"/>
  <c r="C125" i="29"/>
  <c r="D125" i="29"/>
  <c r="A126" i="29"/>
  <c r="B126" i="29"/>
  <c r="C126" i="29"/>
  <c r="D126" i="29"/>
  <c r="A127" i="29"/>
  <c r="B127" i="29"/>
  <c r="C127" i="29"/>
  <c r="D127" i="29"/>
  <c r="A128" i="29"/>
  <c r="B128" i="29"/>
  <c r="C128" i="29"/>
  <c r="D128" i="29"/>
  <c r="A129" i="29"/>
  <c r="B129" i="29"/>
  <c r="C129" i="29"/>
  <c r="D129" i="29"/>
  <c r="A130" i="29"/>
  <c r="B130" i="29"/>
  <c r="C130" i="29"/>
  <c r="D130" i="29"/>
  <c r="A131" i="29"/>
  <c r="B131" i="29"/>
  <c r="C131" i="29"/>
  <c r="D131" i="29"/>
  <c r="A132" i="29"/>
  <c r="B132" i="29"/>
  <c r="C132" i="29"/>
  <c r="D132" i="29"/>
  <c r="A133" i="29"/>
  <c r="B133" i="29"/>
  <c r="C133" i="29"/>
  <c r="D133" i="29"/>
  <c r="A134" i="29"/>
  <c r="B134" i="29"/>
  <c r="C134" i="29"/>
  <c r="D134" i="29"/>
  <c r="A135" i="29"/>
  <c r="B135" i="29"/>
  <c r="C135" i="29"/>
  <c r="D135" i="29"/>
  <c r="A136" i="29"/>
  <c r="B136" i="29"/>
  <c r="C136" i="29"/>
  <c r="D136" i="29"/>
  <c r="A137" i="29"/>
  <c r="B137" i="29"/>
  <c r="C137" i="29"/>
  <c r="D137" i="29"/>
  <c r="A138" i="29"/>
  <c r="B138" i="29"/>
  <c r="C138" i="29"/>
  <c r="D138" i="29"/>
  <c r="A139" i="29"/>
  <c r="B139" i="29"/>
  <c r="C139" i="29"/>
  <c r="D139" i="29"/>
  <c r="A140" i="29"/>
  <c r="B140" i="29"/>
  <c r="C140" i="29"/>
  <c r="D140" i="29"/>
  <c r="A141" i="29"/>
  <c r="B141" i="29"/>
  <c r="C141" i="29"/>
  <c r="D141" i="29"/>
  <c r="A142" i="29"/>
  <c r="B142" i="29"/>
  <c r="C142" i="29"/>
  <c r="D142" i="29"/>
  <c r="A143" i="29"/>
  <c r="B143" i="29"/>
  <c r="C143" i="29"/>
  <c r="D143" i="29"/>
  <c r="A144" i="29"/>
  <c r="B144" i="29"/>
  <c r="C144" i="29"/>
  <c r="D144" i="29"/>
  <c r="A145" i="29"/>
  <c r="B145" i="29"/>
  <c r="C145" i="29"/>
  <c r="D145" i="29"/>
  <c r="A146" i="29"/>
  <c r="B146" i="29"/>
  <c r="C146" i="29"/>
  <c r="D146" i="29"/>
  <c r="A147" i="29"/>
  <c r="B147" i="29"/>
  <c r="C147" i="29"/>
  <c r="D147" i="29"/>
  <c r="A148" i="29"/>
  <c r="B148" i="29"/>
  <c r="C148" i="29"/>
  <c r="D148" i="29"/>
  <c r="A149" i="29"/>
  <c r="B149" i="29"/>
  <c r="C149" i="29"/>
  <c r="D149" i="29"/>
  <c r="A150" i="29"/>
  <c r="B150" i="29"/>
  <c r="C150" i="29"/>
  <c r="D150" i="29"/>
  <c r="A151" i="29"/>
  <c r="B151" i="29"/>
  <c r="C151" i="29"/>
  <c r="D151" i="29"/>
  <c r="A152" i="29"/>
  <c r="B152" i="29"/>
  <c r="C152" i="29"/>
  <c r="D152" i="29"/>
  <c r="A153" i="29"/>
  <c r="B153" i="29"/>
  <c r="C153" i="29"/>
  <c r="D153" i="29"/>
  <c r="A154" i="29"/>
  <c r="B154" i="29"/>
  <c r="C154" i="29"/>
  <c r="D154" i="29"/>
  <c r="A155" i="29"/>
  <c r="B155" i="29"/>
  <c r="C155" i="29"/>
  <c r="D155" i="29"/>
  <c r="A156" i="29"/>
  <c r="B156" i="29"/>
  <c r="C156" i="29"/>
  <c r="D156" i="29"/>
  <c r="A157" i="29"/>
  <c r="B157" i="29"/>
  <c r="C157" i="29"/>
  <c r="D157" i="29"/>
  <c r="A158" i="29"/>
  <c r="B158" i="29"/>
  <c r="C158" i="29"/>
  <c r="D158" i="29"/>
  <c r="A159" i="29"/>
  <c r="B159" i="29"/>
  <c r="C159" i="29"/>
  <c r="D159" i="29"/>
  <c r="A160" i="29"/>
  <c r="B160" i="29"/>
  <c r="C160" i="29"/>
  <c r="D160" i="29"/>
  <c r="A161" i="29"/>
  <c r="B161" i="29"/>
  <c r="C161" i="29"/>
  <c r="D161" i="29"/>
  <c r="A162" i="29"/>
  <c r="B162" i="29"/>
  <c r="C162" i="29"/>
  <c r="D162" i="29"/>
  <c r="A163" i="29"/>
  <c r="B163" i="29"/>
  <c r="C163" i="29"/>
  <c r="D163" i="29"/>
  <c r="A164" i="29"/>
  <c r="B164" i="29"/>
  <c r="C164" i="29"/>
  <c r="D164" i="29"/>
  <c r="A165" i="29"/>
  <c r="B165" i="29"/>
  <c r="C165" i="29"/>
  <c r="D165" i="29"/>
  <c r="A166" i="29"/>
  <c r="B166" i="29"/>
  <c r="C166" i="29"/>
  <c r="D166" i="29"/>
  <c r="A167" i="29"/>
  <c r="B167" i="29"/>
  <c r="C167" i="29"/>
  <c r="D167" i="29"/>
  <c r="A168" i="29"/>
  <c r="B168" i="29"/>
  <c r="C168" i="29"/>
  <c r="D168" i="29"/>
  <c r="A169" i="29"/>
  <c r="B169" i="29"/>
  <c r="C169" i="29"/>
  <c r="D169" i="29"/>
  <c r="A170" i="29"/>
  <c r="B170" i="29"/>
  <c r="C170" i="29"/>
  <c r="D170" i="29"/>
  <c r="A171" i="29"/>
  <c r="B171" i="29"/>
  <c r="C171" i="29"/>
  <c r="D171" i="29"/>
  <c r="A172" i="29"/>
  <c r="B172" i="29"/>
  <c r="C172" i="29"/>
  <c r="D172" i="29"/>
  <c r="A173" i="29"/>
  <c r="B173" i="29"/>
  <c r="C173" i="29"/>
  <c r="D173" i="29"/>
  <c r="A174" i="29"/>
  <c r="B174" i="29"/>
  <c r="C174" i="29"/>
  <c r="D174" i="29"/>
  <c r="A175" i="29"/>
  <c r="B175" i="29"/>
  <c r="C175" i="29"/>
  <c r="D175" i="29"/>
  <c r="A176" i="29"/>
  <c r="B176" i="29"/>
  <c r="C176" i="29"/>
  <c r="D176" i="29"/>
  <c r="A177" i="29"/>
  <c r="B177" i="29"/>
  <c r="C177" i="29"/>
  <c r="D177" i="29"/>
  <c r="A178" i="29"/>
  <c r="B178" i="29"/>
  <c r="C178" i="29"/>
  <c r="D178" i="29"/>
  <c r="A179" i="29"/>
  <c r="B179" i="29"/>
  <c r="C179" i="29"/>
  <c r="D179" i="29"/>
  <c r="A180" i="29"/>
  <c r="B180" i="29"/>
  <c r="C180" i="29"/>
  <c r="D180" i="29"/>
  <c r="A181" i="29"/>
  <c r="B181" i="29"/>
  <c r="C181" i="29"/>
  <c r="D181" i="29"/>
  <c r="A182" i="29"/>
  <c r="B182" i="29"/>
  <c r="C182" i="29"/>
  <c r="D182" i="29"/>
  <c r="A183" i="29"/>
  <c r="B183" i="29"/>
  <c r="C183" i="29"/>
  <c r="D183" i="29"/>
  <c r="A184" i="29"/>
  <c r="B184" i="29"/>
  <c r="C184" i="29"/>
  <c r="D184" i="29"/>
  <c r="A185" i="29"/>
  <c r="B185" i="29"/>
  <c r="C185" i="29"/>
  <c r="D185" i="29"/>
  <c r="A186" i="29"/>
  <c r="B186" i="29"/>
  <c r="C186" i="29"/>
  <c r="D186" i="29"/>
  <c r="A187" i="29"/>
  <c r="B187" i="29"/>
  <c r="C187" i="29"/>
  <c r="D187" i="29"/>
  <c r="A188" i="29"/>
  <c r="B188" i="29"/>
  <c r="C188" i="29"/>
  <c r="D188" i="29"/>
  <c r="A189" i="29"/>
  <c r="B189" i="29"/>
  <c r="C189" i="29"/>
  <c r="D189" i="29"/>
  <c r="A190" i="29"/>
  <c r="B190" i="29"/>
  <c r="C190" i="29"/>
  <c r="D190" i="29"/>
  <c r="A191" i="29"/>
  <c r="B191" i="29"/>
  <c r="C191" i="29"/>
  <c r="D191" i="29"/>
  <c r="A192" i="29"/>
  <c r="B192" i="29"/>
  <c r="C192" i="29"/>
  <c r="D192" i="29"/>
  <c r="A193" i="29"/>
  <c r="B193" i="29"/>
  <c r="C193" i="29"/>
  <c r="D193" i="29"/>
  <c r="A194" i="29"/>
  <c r="B194" i="29"/>
  <c r="C194" i="29"/>
  <c r="D194" i="29"/>
  <c r="A195" i="29"/>
  <c r="B195" i="29"/>
  <c r="C195" i="29"/>
  <c r="D195" i="29"/>
  <c r="A196" i="29"/>
  <c r="B196" i="29"/>
  <c r="C196" i="29"/>
  <c r="D196" i="29"/>
  <c r="A197" i="29"/>
  <c r="B197" i="29"/>
  <c r="C197" i="29"/>
  <c r="D197" i="29"/>
  <c r="A198" i="29"/>
  <c r="B198" i="29"/>
  <c r="C198" i="29"/>
  <c r="D198" i="29"/>
  <c r="A199" i="29"/>
  <c r="B199" i="29"/>
  <c r="C199" i="29"/>
  <c r="D199" i="29"/>
  <c r="A200" i="29"/>
  <c r="B200" i="29"/>
  <c r="C200" i="29"/>
  <c r="D200" i="29"/>
  <c r="A201" i="29"/>
  <c r="B201" i="29"/>
  <c r="C201" i="29"/>
  <c r="D201" i="29"/>
  <c r="A202" i="29"/>
  <c r="B202" i="29"/>
  <c r="C202" i="29"/>
  <c r="D202" i="29"/>
  <c r="A203" i="29"/>
  <c r="B203" i="29"/>
  <c r="C203" i="29"/>
  <c r="D203" i="29"/>
  <c r="A204" i="29"/>
  <c r="B204" i="29"/>
  <c r="C204" i="29"/>
  <c r="D204" i="29"/>
  <c r="A205" i="29"/>
  <c r="B205" i="29"/>
  <c r="C205" i="29"/>
  <c r="D205" i="29"/>
  <c r="A206" i="29"/>
  <c r="B206" i="29"/>
  <c r="C206" i="29"/>
  <c r="D206" i="29"/>
  <c r="A207" i="29"/>
  <c r="B207" i="29"/>
  <c r="C207" i="29"/>
  <c r="D207" i="29"/>
  <c r="A208" i="29"/>
  <c r="B208" i="29"/>
  <c r="C208" i="29"/>
  <c r="D208" i="29"/>
  <c r="A209" i="29"/>
  <c r="B209" i="29"/>
  <c r="C209" i="29"/>
  <c r="D209" i="29"/>
  <c r="A210" i="29"/>
  <c r="B210" i="29"/>
  <c r="C210" i="29"/>
  <c r="D210" i="29"/>
  <c r="A211" i="29"/>
  <c r="B211" i="29"/>
  <c r="C211" i="29"/>
  <c r="D211" i="29"/>
  <c r="A212" i="29"/>
  <c r="B212" i="29"/>
  <c r="C212" i="29"/>
  <c r="D212" i="29"/>
  <c r="A213" i="29"/>
  <c r="B213" i="29"/>
  <c r="C213" i="29"/>
  <c r="D213" i="29"/>
  <c r="A214" i="29"/>
  <c r="B214" i="29"/>
  <c r="C214" i="29"/>
  <c r="D214" i="29"/>
  <c r="A215" i="29"/>
  <c r="B215" i="29"/>
  <c r="C215" i="29"/>
  <c r="D215" i="29"/>
  <c r="A216" i="29"/>
  <c r="B216" i="29"/>
  <c r="C216" i="29"/>
  <c r="D216" i="29"/>
  <c r="A217" i="29"/>
  <c r="B217" i="29"/>
  <c r="C217" i="29"/>
  <c r="D217" i="29"/>
  <c r="A218" i="29"/>
  <c r="B218" i="29"/>
  <c r="C218" i="29"/>
  <c r="D218" i="29"/>
  <c r="A219" i="29"/>
  <c r="B219" i="29"/>
  <c r="C219" i="29"/>
  <c r="D219" i="29"/>
  <c r="A220" i="29"/>
  <c r="B220" i="29"/>
  <c r="C220" i="29"/>
  <c r="D220" i="29"/>
  <c r="A221" i="29"/>
  <c r="B221" i="29"/>
  <c r="C221" i="29"/>
  <c r="D221" i="29"/>
  <c r="A222" i="29"/>
  <c r="B222" i="29"/>
  <c r="C222" i="29"/>
  <c r="D222" i="29"/>
  <c r="A223" i="29"/>
  <c r="B223" i="29"/>
  <c r="C223" i="29"/>
  <c r="D223" i="29"/>
  <c r="A224" i="29"/>
  <c r="B224" i="29"/>
  <c r="C224" i="29"/>
  <c r="D224" i="29"/>
  <c r="A225" i="29"/>
  <c r="B225" i="29"/>
  <c r="C225" i="29"/>
  <c r="D225" i="29"/>
  <c r="A226" i="29"/>
  <c r="B226" i="29"/>
  <c r="C226" i="29"/>
  <c r="D226" i="29"/>
  <c r="A227" i="29"/>
  <c r="B227" i="29"/>
  <c r="C227" i="29"/>
  <c r="D227" i="29"/>
  <c r="A228" i="29"/>
  <c r="B228" i="29"/>
  <c r="C228" i="29"/>
  <c r="D228" i="29"/>
  <c r="A229" i="29"/>
  <c r="B229" i="29"/>
  <c r="C229" i="29"/>
  <c r="D229" i="29"/>
  <c r="A230" i="29"/>
  <c r="B230" i="29"/>
  <c r="C230" i="29"/>
  <c r="D230" i="29"/>
  <c r="A231" i="29"/>
  <c r="B231" i="29"/>
  <c r="C231" i="29"/>
  <c r="D231" i="29"/>
  <c r="A232" i="29"/>
  <c r="B232" i="29"/>
  <c r="C232" i="29"/>
  <c r="D232" i="29"/>
  <c r="A233" i="29"/>
  <c r="B233" i="29"/>
  <c r="C233" i="29"/>
  <c r="D233" i="29"/>
  <c r="A234" i="29"/>
  <c r="B234" i="29"/>
  <c r="C234" i="29"/>
  <c r="D234" i="29"/>
  <c r="A235" i="29"/>
  <c r="B235" i="29"/>
  <c r="C235" i="29"/>
  <c r="D235" i="29"/>
  <c r="A236" i="29"/>
  <c r="B236" i="29"/>
  <c r="C236" i="29"/>
  <c r="D236" i="29"/>
  <c r="A237" i="29"/>
  <c r="B237" i="29"/>
  <c r="C237" i="29"/>
  <c r="D237" i="29"/>
  <c r="A238" i="29"/>
  <c r="B238" i="29"/>
  <c r="C238" i="29"/>
  <c r="D238" i="29"/>
  <c r="A239" i="29"/>
  <c r="B239" i="29"/>
  <c r="C239" i="29"/>
  <c r="D239" i="29"/>
  <c r="A240" i="29"/>
  <c r="B240" i="29"/>
  <c r="C240" i="29"/>
  <c r="D240" i="29"/>
  <c r="A241" i="29"/>
  <c r="B241" i="29"/>
  <c r="C241" i="29"/>
  <c r="D241" i="29"/>
  <c r="A242" i="29"/>
  <c r="B242" i="29"/>
  <c r="C242" i="29"/>
  <c r="D242" i="29"/>
  <c r="A243" i="29"/>
  <c r="B243" i="29"/>
  <c r="C243" i="29"/>
  <c r="D243" i="29"/>
  <c r="A244" i="29"/>
  <c r="B244" i="29"/>
  <c r="C244" i="29"/>
  <c r="D244" i="29"/>
  <c r="A245" i="29"/>
  <c r="B245" i="29"/>
  <c r="C245" i="29"/>
  <c r="D245" i="29"/>
  <c r="A246" i="29"/>
  <c r="B246" i="29"/>
  <c r="C246" i="29"/>
  <c r="D246" i="29"/>
  <c r="A247" i="29"/>
  <c r="B247" i="29"/>
  <c r="C247" i="29"/>
  <c r="D247" i="29"/>
  <c r="A248" i="29"/>
  <c r="B248" i="29"/>
  <c r="C248" i="29"/>
  <c r="D248" i="29"/>
  <c r="A249" i="29"/>
  <c r="B249" i="29"/>
  <c r="C249" i="29"/>
  <c r="D249" i="29"/>
  <c r="A250" i="29"/>
  <c r="B250" i="29"/>
  <c r="C250" i="29"/>
  <c r="D250" i="29"/>
  <c r="A251" i="29"/>
  <c r="B251" i="29"/>
  <c r="C251" i="29"/>
  <c r="D251" i="29"/>
  <c r="A252" i="29"/>
  <c r="B252" i="29"/>
  <c r="C252" i="29"/>
  <c r="D252" i="29"/>
  <c r="A253" i="29"/>
  <c r="B253" i="29"/>
  <c r="C253" i="29"/>
  <c r="D253" i="29"/>
  <c r="A254" i="29"/>
  <c r="B254" i="29"/>
  <c r="C254" i="29"/>
  <c r="D254" i="29"/>
  <c r="A255" i="29"/>
  <c r="B255" i="29"/>
  <c r="C255" i="29"/>
  <c r="D255" i="29"/>
  <c r="A256" i="29"/>
  <c r="B256" i="29"/>
  <c r="C256" i="29"/>
  <c r="D256" i="29"/>
  <c r="A257" i="29"/>
  <c r="B257" i="29"/>
  <c r="C257" i="29"/>
  <c r="D257" i="29"/>
  <c r="A258" i="29"/>
  <c r="B258" i="29"/>
  <c r="C258" i="29"/>
  <c r="D258" i="29"/>
  <c r="A259" i="29"/>
  <c r="B259" i="29"/>
  <c r="C259" i="29"/>
  <c r="D259" i="29"/>
  <c r="A260" i="29"/>
  <c r="B260" i="29"/>
  <c r="C260" i="29"/>
  <c r="D260" i="29"/>
  <c r="A261" i="29"/>
  <c r="B261" i="29"/>
  <c r="C261" i="29"/>
  <c r="D261" i="29"/>
  <c r="A262" i="29"/>
  <c r="B262" i="29"/>
  <c r="C262" i="29"/>
  <c r="D262" i="29"/>
  <c r="A263" i="29"/>
  <c r="B263" i="29"/>
  <c r="C263" i="29"/>
  <c r="D263" i="29"/>
  <c r="A264" i="29"/>
  <c r="B264" i="29"/>
  <c r="C264" i="29"/>
  <c r="D264" i="29"/>
  <c r="A265" i="29"/>
  <c r="B265" i="29"/>
  <c r="C265" i="29"/>
  <c r="D265" i="29"/>
  <c r="A266" i="29"/>
  <c r="B266" i="29"/>
  <c r="C266" i="29"/>
  <c r="D266" i="29"/>
  <c r="A267" i="29"/>
  <c r="B267" i="29"/>
  <c r="C267" i="29"/>
  <c r="D267" i="29"/>
  <c r="A268" i="29"/>
  <c r="B268" i="29"/>
  <c r="C268" i="29"/>
  <c r="D268" i="29"/>
  <c r="A269" i="29"/>
  <c r="B269" i="29"/>
  <c r="C269" i="29"/>
  <c r="D269" i="29"/>
  <c r="A270" i="29"/>
  <c r="B270" i="29"/>
  <c r="C270" i="29"/>
  <c r="D270" i="29"/>
  <c r="A271" i="29"/>
  <c r="B271" i="29"/>
  <c r="C271" i="29"/>
  <c r="D271" i="29"/>
  <c r="A272" i="29"/>
  <c r="B272" i="29"/>
  <c r="C272" i="29"/>
  <c r="D272" i="29"/>
  <c r="A273" i="29"/>
  <c r="B273" i="29"/>
  <c r="C273" i="29"/>
  <c r="D273" i="29"/>
  <c r="A274" i="29"/>
  <c r="B274" i="29"/>
  <c r="C274" i="29"/>
  <c r="D274" i="29"/>
  <c r="A275" i="29"/>
  <c r="B275" i="29"/>
  <c r="C275" i="29"/>
  <c r="D275" i="29"/>
  <c r="A276" i="29"/>
  <c r="B276" i="29"/>
  <c r="C276" i="29"/>
  <c r="D276" i="29"/>
  <c r="A277" i="29"/>
  <c r="B277" i="29"/>
  <c r="C277" i="29"/>
  <c r="D277" i="29"/>
  <c r="A278" i="29"/>
  <c r="B278" i="29"/>
  <c r="C278" i="29"/>
  <c r="D278" i="29"/>
  <c r="A279" i="29"/>
  <c r="B279" i="29"/>
  <c r="C279" i="29"/>
  <c r="D279" i="29"/>
  <c r="A280" i="29"/>
  <c r="B280" i="29"/>
  <c r="C280" i="29"/>
  <c r="D280" i="29"/>
  <c r="A281" i="29"/>
  <c r="B281" i="29"/>
  <c r="C281" i="29"/>
  <c r="D281" i="29"/>
  <c r="A282" i="29"/>
  <c r="B282" i="29"/>
  <c r="C282" i="29"/>
  <c r="D282" i="29"/>
  <c r="A283" i="29"/>
  <c r="B283" i="29"/>
  <c r="C283" i="29"/>
  <c r="D283" i="29"/>
  <c r="A284" i="29"/>
  <c r="B284" i="29"/>
  <c r="C284" i="29"/>
  <c r="D284" i="29"/>
  <c r="A285" i="29"/>
  <c r="B285" i="29"/>
  <c r="C285" i="29"/>
  <c r="D285" i="29"/>
  <c r="A286" i="29"/>
  <c r="B286" i="29"/>
  <c r="C286" i="29"/>
  <c r="D286" i="29"/>
  <c r="A287" i="29"/>
  <c r="B287" i="29"/>
  <c r="C287" i="29"/>
  <c r="D287" i="29"/>
  <c r="A288" i="29"/>
  <c r="B288" i="29"/>
  <c r="C288" i="29"/>
  <c r="D288" i="29"/>
  <c r="A289" i="29"/>
  <c r="B289" i="29"/>
  <c r="C289" i="29"/>
  <c r="D289" i="29"/>
  <c r="A290" i="29"/>
  <c r="B290" i="29"/>
  <c r="C290" i="29"/>
  <c r="D290" i="29"/>
  <c r="A291" i="29"/>
  <c r="B291" i="29"/>
  <c r="C291" i="29"/>
  <c r="D291" i="29"/>
  <c r="A292" i="29"/>
  <c r="B292" i="29"/>
  <c r="C292" i="29"/>
  <c r="D292" i="29"/>
  <c r="A293" i="29"/>
  <c r="B293" i="29"/>
  <c r="C293" i="29"/>
  <c r="D293" i="29"/>
  <c r="A294" i="29"/>
  <c r="B294" i="29"/>
  <c r="C294" i="29"/>
  <c r="D294" i="29"/>
  <c r="A295" i="29"/>
  <c r="B295" i="29"/>
  <c r="C295" i="29"/>
  <c r="D295" i="29"/>
  <c r="A296" i="29"/>
  <c r="B296" i="29"/>
  <c r="C296" i="29"/>
  <c r="D296" i="29"/>
  <c r="A297" i="29"/>
  <c r="B297" i="29"/>
  <c r="C297" i="29"/>
  <c r="D297" i="29"/>
  <c r="A298" i="29"/>
  <c r="B298" i="29"/>
  <c r="C298" i="29"/>
  <c r="D298" i="29"/>
  <c r="A299" i="29"/>
  <c r="B299" i="29"/>
  <c r="C299" i="29"/>
  <c r="D299" i="29"/>
  <c r="A300" i="29"/>
  <c r="B300" i="29"/>
  <c r="C300" i="29"/>
  <c r="D300" i="29"/>
  <c r="A301" i="29"/>
  <c r="B301" i="29"/>
  <c r="C301" i="29"/>
  <c r="D301" i="29"/>
  <c r="A302" i="29"/>
  <c r="B302" i="29"/>
  <c r="C302" i="29"/>
  <c r="D302" i="29"/>
  <c r="A303" i="29"/>
  <c r="B303" i="29"/>
  <c r="C303" i="29"/>
  <c r="D303" i="29"/>
  <c r="A304" i="29"/>
  <c r="B304" i="29"/>
  <c r="C304" i="29"/>
  <c r="D304" i="29"/>
  <c r="A305" i="29"/>
  <c r="B305" i="29"/>
  <c r="C305" i="29"/>
  <c r="D305" i="29"/>
  <c r="A306" i="29"/>
  <c r="B306" i="29"/>
  <c r="C306" i="29"/>
  <c r="D306" i="29"/>
  <c r="A307" i="29"/>
  <c r="B307" i="29"/>
  <c r="C307" i="29"/>
  <c r="D307" i="29"/>
  <c r="A308" i="29"/>
  <c r="B308" i="29"/>
  <c r="C308" i="29"/>
  <c r="D308" i="29"/>
  <c r="A309" i="29"/>
  <c r="B309" i="29"/>
  <c r="C309" i="29"/>
  <c r="D309" i="29"/>
  <c r="A310" i="29"/>
  <c r="B310" i="29"/>
  <c r="C310" i="29"/>
  <c r="D310" i="29"/>
  <c r="A311" i="29"/>
  <c r="B311" i="29"/>
  <c r="C311" i="29"/>
  <c r="D311" i="29"/>
  <c r="A312" i="29"/>
  <c r="B312" i="29"/>
  <c r="C312" i="29"/>
  <c r="D312" i="29"/>
  <c r="A313" i="29"/>
  <c r="B313" i="29"/>
  <c r="C313" i="29"/>
  <c r="D313" i="29"/>
  <c r="A314" i="29"/>
  <c r="B314" i="29"/>
  <c r="C314" i="29"/>
  <c r="D314" i="29"/>
  <c r="A315" i="29"/>
  <c r="B315" i="29"/>
  <c r="C315" i="29"/>
  <c r="D315" i="29"/>
  <c r="A316" i="29"/>
  <c r="B316" i="29"/>
  <c r="C316" i="29"/>
  <c r="D316" i="29"/>
  <c r="A317" i="29"/>
  <c r="B317" i="29"/>
  <c r="C317" i="29"/>
  <c r="D317" i="29"/>
  <c r="A318" i="29"/>
  <c r="B318" i="29"/>
  <c r="C318" i="29"/>
  <c r="D318" i="29"/>
  <c r="A319" i="29"/>
  <c r="B319" i="29"/>
  <c r="C319" i="29"/>
  <c r="D319" i="29"/>
  <c r="A320" i="29"/>
  <c r="B320" i="29"/>
  <c r="C320" i="29"/>
  <c r="D320" i="29"/>
  <c r="A321" i="29"/>
  <c r="B321" i="29"/>
  <c r="C321" i="29"/>
  <c r="D321" i="29"/>
  <c r="A322" i="29"/>
  <c r="B322" i="29"/>
  <c r="C322" i="29"/>
  <c r="D322" i="29"/>
  <c r="A323" i="29"/>
  <c r="B323" i="29"/>
  <c r="C323" i="29"/>
  <c r="D323" i="29"/>
  <c r="A324" i="29"/>
  <c r="B324" i="29"/>
  <c r="C324" i="29"/>
  <c r="D324" i="29"/>
  <c r="A325" i="29"/>
  <c r="B325" i="29"/>
  <c r="C325" i="29"/>
  <c r="D325" i="29"/>
  <c r="A326" i="29"/>
  <c r="B326" i="29"/>
  <c r="C326" i="29"/>
  <c r="D326" i="29"/>
  <c r="A327" i="29"/>
  <c r="B327" i="29"/>
  <c r="C327" i="29"/>
  <c r="D327" i="29"/>
  <c r="A328" i="29"/>
  <c r="B328" i="29"/>
  <c r="C328" i="29"/>
  <c r="D328" i="29"/>
  <c r="A329" i="29"/>
  <c r="B329" i="29"/>
  <c r="C329" i="29"/>
  <c r="D329" i="29"/>
  <c r="A330" i="29"/>
  <c r="B330" i="29"/>
  <c r="C330" i="29"/>
  <c r="D330" i="29"/>
  <c r="A331" i="29"/>
  <c r="B331" i="29"/>
  <c r="C331" i="29"/>
  <c r="D331" i="29"/>
  <c r="A332" i="29"/>
  <c r="B332" i="29"/>
  <c r="C332" i="29"/>
  <c r="D332" i="29"/>
  <c r="A333" i="29"/>
  <c r="B333" i="29"/>
  <c r="C333" i="29"/>
  <c r="D333" i="29"/>
  <c r="A334" i="29"/>
  <c r="B334" i="29"/>
  <c r="C334" i="29"/>
  <c r="D334" i="29"/>
  <c r="A335" i="29"/>
  <c r="B335" i="29"/>
  <c r="C335" i="29"/>
  <c r="D335" i="29"/>
  <c r="A336" i="29"/>
  <c r="B336" i="29"/>
  <c r="C336" i="29"/>
  <c r="D336" i="29"/>
  <c r="A337" i="29"/>
  <c r="B337" i="29"/>
  <c r="C337" i="29"/>
  <c r="D337" i="29"/>
  <c r="A338" i="29"/>
  <c r="B338" i="29"/>
  <c r="C338" i="29"/>
  <c r="D338" i="29"/>
  <c r="A339" i="29"/>
  <c r="B339" i="29"/>
  <c r="C339" i="29"/>
  <c r="D339" i="29"/>
  <c r="A340" i="29"/>
  <c r="B340" i="29"/>
  <c r="C340" i="29"/>
  <c r="D340" i="29"/>
  <c r="A341" i="29"/>
  <c r="B341" i="29"/>
  <c r="C341" i="29"/>
  <c r="D341" i="29"/>
  <c r="A342" i="29"/>
  <c r="B342" i="29"/>
  <c r="C342" i="29"/>
  <c r="D342" i="29"/>
  <c r="A343" i="29"/>
  <c r="B343" i="29"/>
  <c r="C343" i="29"/>
  <c r="D343" i="29"/>
  <c r="A344" i="29"/>
  <c r="B344" i="29"/>
  <c r="C344" i="29"/>
  <c r="D344" i="29"/>
  <c r="A345" i="29"/>
  <c r="B345" i="29"/>
  <c r="C345" i="29"/>
  <c r="D345" i="29"/>
  <c r="A346" i="29"/>
  <c r="B346" i="29"/>
  <c r="C346" i="29"/>
  <c r="D346" i="29"/>
  <c r="A347" i="29"/>
  <c r="B347" i="29"/>
  <c r="C347" i="29"/>
  <c r="D347" i="29"/>
  <c r="A22" i="29"/>
  <c r="B22" i="29"/>
  <c r="C22" i="29"/>
  <c r="D22" i="29"/>
  <c r="A23" i="29"/>
  <c r="B23" i="29"/>
  <c r="C23" i="29"/>
  <c r="D23" i="29"/>
  <c r="A24" i="29"/>
  <c r="B24" i="29"/>
  <c r="C24" i="29"/>
  <c r="D24" i="29"/>
  <c r="A25" i="29"/>
  <c r="B25" i="29"/>
  <c r="C25" i="29"/>
  <c r="D25" i="29"/>
  <c r="A26" i="29"/>
  <c r="B26" i="29"/>
  <c r="C26" i="29"/>
  <c r="D26" i="29"/>
  <c r="A27" i="29"/>
  <c r="B27" i="29"/>
  <c r="C27" i="29"/>
  <c r="D27" i="29"/>
  <c r="A28" i="29"/>
  <c r="B28" i="29"/>
  <c r="C28" i="29"/>
  <c r="D28" i="29"/>
  <c r="A29" i="29"/>
  <c r="B29" i="29"/>
  <c r="C29" i="29"/>
  <c r="D29" i="29"/>
  <c r="A30" i="29"/>
  <c r="B30" i="29"/>
  <c r="C30" i="29"/>
  <c r="D30" i="29"/>
  <c r="A31" i="29"/>
  <c r="B31" i="29"/>
  <c r="C31" i="29"/>
  <c r="D31" i="29"/>
  <c r="A32" i="29"/>
  <c r="B32" i="29"/>
  <c r="C32" i="29"/>
  <c r="D32" i="29"/>
  <c r="A33" i="29"/>
  <c r="B33" i="29"/>
  <c r="C33" i="29"/>
  <c r="D33" i="29"/>
  <c r="A34" i="29"/>
  <c r="B34" i="29"/>
  <c r="C34" i="29"/>
  <c r="D34" i="29"/>
  <c r="A35" i="29"/>
  <c r="B35" i="29"/>
  <c r="C35" i="29"/>
  <c r="D35" i="29"/>
  <c r="A36" i="29"/>
  <c r="B36" i="29"/>
  <c r="C36" i="29"/>
  <c r="D36" i="29"/>
  <c r="A121" i="10" l="1"/>
  <c r="AC89" i="29"/>
  <c r="A120" i="10"/>
  <c r="AC88" i="29"/>
  <c r="A119" i="10"/>
  <c r="AC87" i="29"/>
  <c r="A118" i="10"/>
  <c r="AC86" i="29"/>
  <c r="A117" i="10"/>
  <c r="AC85" i="29"/>
  <c r="A116" i="10"/>
  <c r="AC84" i="29"/>
  <c r="A115" i="10"/>
  <c r="AC83" i="29"/>
  <c r="A114" i="10"/>
  <c r="AC82" i="29"/>
  <c r="A113" i="10"/>
  <c r="AC81" i="29"/>
  <c r="A112" i="10"/>
  <c r="AC80" i="29"/>
  <c r="A111" i="10"/>
  <c r="AC79" i="29"/>
  <c r="A110" i="10"/>
  <c r="AC78" i="29"/>
  <c r="A109" i="10"/>
  <c r="AC77" i="29"/>
  <c r="A108" i="10"/>
  <c r="AC76" i="29"/>
  <c r="A107" i="10"/>
  <c r="AC75" i="29"/>
  <c r="A106" i="10"/>
  <c r="AC74" i="29"/>
  <c r="A105" i="10"/>
  <c r="AC73" i="29"/>
  <c r="A104" i="10"/>
  <c r="AC72" i="29"/>
  <c r="A103" i="10"/>
  <c r="AC71" i="29"/>
  <c r="A102" i="10"/>
  <c r="AC70" i="29"/>
  <c r="A101" i="10"/>
  <c r="AC69" i="29"/>
  <c r="A100" i="10"/>
  <c r="AC68" i="29"/>
  <c r="A99" i="10"/>
  <c r="AC67" i="29"/>
  <c r="A98" i="10"/>
  <c r="AC66" i="29"/>
  <c r="A97" i="10"/>
  <c r="AC65" i="29"/>
  <c r="AC34" i="29"/>
  <c r="A66" i="10"/>
  <c r="AC31" i="29"/>
  <c r="AC29" i="29"/>
  <c r="A61" i="10"/>
  <c r="AC23" i="29"/>
  <c r="A55" i="10"/>
  <c r="AC36" i="29"/>
  <c r="A68" i="10"/>
  <c r="AC35" i="29"/>
  <c r="A67" i="10"/>
  <c r="AC33" i="29"/>
  <c r="A65" i="10"/>
  <c r="AC32" i="29"/>
  <c r="A64" i="10"/>
  <c r="AC30" i="29"/>
  <c r="A62" i="10"/>
  <c r="AC28" i="29"/>
  <c r="A60" i="10"/>
  <c r="AC27" i="29"/>
  <c r="A59" i="10"/>
  <c r="AC26" i="29"/>
  <c r="A58" i="10"/>
  <c r="AC25" i="29"/>
  <c r="A57" i="10"/>
  <c r="AC24" i="29"/>
  <c r="A56" i="10"/>
  <c r="AC22" i="29"/>
  <c r="A54" i="10"/>
  <c r="A96" i="10"/>
  <c r="AC63" i="29"/>
  <c r="A95" i="10"/>
  <c r="AC62" i="29"/>
  <c r="A94" i="10"/>
  <c r="AC61" i="29"/>
  <c r="A93" i="10"/>
  <c r="AC60" i="29"/>
  <c r="A92" i="10"/>
  <c r="AC59" i="29"/>
  <c r="A91" i="10"/>
  <c r="AC58" i="29"/>
  <c r="A90" i="10"/>
  <c r="AC57" i="29"/>
  <c r="A89" i="10"/>
  <c r="AC56" i="29"/>
  <c r="A88" i="10"/>
  <c r="AC55" i="29"/>
  <c r="A87" i="10"/>
  <c r="AC54" i="29"/>
  <c r="A86" i="10"/>
  <c r="AC53" i="29"/>
  <c r="A85" i="10"/>
  <c r="AC52" i="29"/>
  <c r="A84" i="10"/>
  <c r="AC51" i="29"/>
  <c r="A83" i="10"/>
  <c r="AC50" i="29"/>
  <c r="A82" i="10"/>
  <c r="AC49" i="29"/>
  <c r="A81" i="10"/>
  <c r="AC48" i="29"/>
  <c r="A80" i="10"/>
  <c r="AC47" i="29"/>
  <c r="A79" i="10"/>
  <c r="AC46" i="29"/>
  <c r="A78" i="10"/>
  <c r="AC45" i="29"/>
  <c r="A77" i="10"/>
  <c r="AC44" i="29"/>
  <c r="A76" i="10"/>
  <c r="AC43" i="29"/>
  <c r="A75" i="10"/>
  <c r="AC42" i="29"/>
  <c r="A74" i="10"/>
  <c r="AC41" i="29"/>
  <c r="A73" i="10"/>
  <c r="AC40" i="29"/>
  <c r="A72" i="10"/>
  <c r="AC39" i="29"/>
  <c r="A71" i="10"/>
  <c r="AC38" i="29"/>
  <c r="A70" i="10"/>
  <c r="AC37" i="29"/>
  <c r="A69" i="10"/>
  <c r="A6" i="29"/>
  <c r="B6" i="29"/>
  <c r="C6" i="29"/>
  <c r="D6" i="29"/>
  <c r="A7" i="29"/>
  <c r="B7" i="29"/>
  <c r="C7" i="29"/>
  <c r="D7" i="29"/>
  <c r="A15" i="29"/>
  <c r="B15" i="29"/>
  <c r="C15" i="29"/>
  <c r="D15" i="29"/>
  <c r="A16" i="29"/>
  <c r="B16" i="29"/>
  <c r="C16" i="29"/>
  <c r="D16" i="29"/>
  <c r="A17" i="29"/>
  <c r="B17" i="29"/>
  <c r="C17" i="29"/>
  <c r="D17" i="29"/>
  <c r="A18" i="29"/>
  <c r="B18" i="29"/>
  <c r="C18" i="29"/>
  <c r="D18" i="29"/>
  <c r="A19" i="29"/>
  <c r="B19" i="29"/>
  <c r="C19" i="29"/>
  <c r="D19" i="29"/>
  <c r="A20" i="29"/>
  <c r="B20" i="29"/>
  <c r="C20" i="29"/>
  <c r="D20" i="29"/>
  <c r="A21" i="29"/>
  <c r="B21" i="29"/>
  <c r="C21" i="29"/>
  <c r="D21" i="29"/>
  <c r="AC20" i="29" l="1"/>
  <c r="A52" i="10"/>
  <c r="AC18" i="29"/>
  <c r="A50" i="10"/>
  <c r="AC16" i="29"/>
  <c r="A48" i="10"/>
  <c r="AC7" i="29"/>
  <c r="A39" i="10"/>
  <c r="AC21" i="29"/>
  <c r="A53" i="10"/>
  <c r="AC19" i="29"/>
  <c r="A51" i="10"/>
  <c r="AC17" i="29"/>
  <c r="A49" i="10"/>
  <c r="AC15" i="29"/>
  <c r="A47" i="10"/>
  <c r="AC6" i="29"/>
  <c r="A38" i="10"/>
  <c r="D14" i="29" l="1"/>
  <c r="C14" i="29"/>
  <c r="B14" i="29"/>
  <c r="A14" i="29"/>
  <c r="D13" i="29"/>
  <c r="C13" i="29"/>
  <c r="B13" i="29"/>
  <c r="A13" i="29"/>
  <c r="D12" i="29"/>
  <c r="C12" i="29"/>
  <c r="B12" i="29"/>
  <c r="A12" i="29"/>
  <c r="D11" i="29"/>
  <c r="C11" i="29"/>
  <c r="B11" i="29"/>
  <c r="A11" i="29"/>
  <c r="D10" i="29"/>
  <c r="C10" i="29"/>
  <c r="B10" i="29"/>
  <c r="A10" i="29"/>
  <c r="D9" i="29"/>
  <c r="C9" i="29"/>
  <c r="B9" i="29"/>
  <c r="A9" i="29"/>
  <c r="D8" i="29"/>
  <c r="C8" i="29"/>
  <c r="B8" i="29"/>
  <c r="A8" i="29"/>
  <c r="B14" i="8" l="1"/>
  <c r="B19" i="8" s="1"/>
  <c r="B13" i="8"/>
  <c r="B15" i="8"/>
  <c r="AC8" i="29"/>
  <c r="A40" i="10"/>
  <c r="AC9" i="29"/>
  <c r="A41" i="10"/>
  <c r="AC10" i="29"/>
  <c r="A42" i="10"/>
  <c r="AC11" i="29"/>
  <c r="A43" i="10"/>
  <c r="AC12" i="29"/>
  <c r="A44" i="10"/>
  <c r="AC13" i="29"/>
  <c r="A45" i="10"/>
  <c r="AC14" i="29"/>
  <c r="A46" i="10"/>
  <c r="B7" i="8" l="1"/>
  <c r="C35" i="8" l="1"/>
  <c r="B35" i="8"/>
  <c r="B33" i="8"/>
  <c r="B30" i="8"/>
  <c r="B28" i="8"/>
  <c r="B26" i="8"/>
  <c r="C31" i="8"/>
  <c r="C34" i="8"/>
  <c r="C32" i="8"/>
  <c r="C29" i="8"/>
  <c r="C27" i="8"/>
  <c r="B23" i="8"/>
  <c r="B31" i="8"/>
  <c r="B34" i="8"/>
  <c r="B32" i="8"/>
  <c r="B29" i="8"/>
  <c r="B27" i="8"/>
  <c r="B40" i="8"/>
  <c r="C33" i="8"/>
  <c r="C30" i="8"/>
  <c r="C28" i="8"/>
  <c r="C26" i="8"/>
  <c r="B10" i="8" l="1"/>
  <c r="B9" i="8"/>
  <c r="B20" i="8"/>
  <c r="A28" i="8"/>
  <c r="AF32" i="10"/>
  <c r="B18" i="8" l="1"/>
  <c r="A33" i="8"/>
  <c r="E28" i="8"/>
  <c r="A34" i="8"/>
  <c r="A26" i="8"/>
  <c r="D28" i="8"/>
  <c r="A35" i="8"/>
  <c r="A31" i="8"/>
  <c r="A32" i="8"/>
  <c r="A27" i="8"/>
  <c r="A30" i="8"/>
  <c r="A29" i="8"/>
  <c r="D34" i="8" l="1"/>
  <c r="D33" i="8"/>
  <c r="D29" i="8"/>
  <c r="D30" i="8"/>
  <c r="D35" i="8"/>
  <c r="D31" i="8"/>
  <c r="D27" i="8"/>
  <c r="D32" i="8"/>
  <c r="E26" i="8"/>
  <c r="E31" i="8"/>
  <c r="E35" i="8"/>
  <c r="E33" i="8"/>
  <c r="E34" i="8"/>
  <c r="E29" i="8"/>
  <c r="E32" i="8"/>
  <c r="D26" i="8"/>
  <c r="E27" i="8"/>
  <c r="E30" i="8"/>
  <c r="D37" i="8" l="1"/>
  <c r="E37" i="8"/>
  <c r="F31" i="8" l="1"/>
  <c r="F30" i="8"/>
  <c r="F26" i="8"/>
  <c r="F34" i="8"/>
  <c r="F35" i="8"/>
  <c r="F33" i="8"/>
  <c r="F28" i="8"/>
  <c r="F32" i="8"/>
  <c r="F29" i="8"/>
  <c r="F27" i="8"/>
  <c r="H28" i="8" l="1"/>
  <c r="G28" i="8"/>
  <c r="H26" i="8"/>
  <c r="G26" i="8"/>
  <c r="H27" i="8"/>
  <c r="G27" i="8"/>
  <c r="H33" i="8"/>
  <c r="G33" i="8"/>
  <c r="H30" i="8"/>
  <c r="G30" i="8"/>
  <c r="H29" i="8"/>
  <c r="G29" i="8"/>
  <c r="H35" i="8"/>
  <c r="G35" i="8"/>
  <c r="H31" i="8"/>
  <c r="G31" i="8"/>
  <c r="H32" i="8"/>
  <c r="G32" i="8"/>
  <c r="H34" i="8"/>
  <c r="G34" i="8"/>
  <c r="F37" i="8"/>
</calcChain>
</file>

<file path=xl/sharedStrings.xml><?xml version="1.0" encoding="utf-8"?>
<sst xmlns="http://schemas.openxmlformats.org/spreadsheetml/2006/main" count="194" uniqueCount="144">
  <si>
    <t>tf - Peso próprio do bloco</t>
  </si>
  <si>
    <r>
      <t>PP</t>
    </r>
    <r>
      <rPr>
        <sz val="8"/>
        <color indexed="8"/>
        <rFont val="Calibri"/>
        <family val="2"/>
      </rPr>
      <t>.BLOCO (Fz)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</si>
  <si>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PP. </t>
    </r>
    <r>
      <rPr>
        <sz val="8"/>
        <color indexed="8"/>
        <rFont val="Calibri"/>
        <family val="2"/>
      </rPr>
      <t>TERRA  (Fz)</t>
    </r>
    <r>
      <rPr>
        <sz val="11"/>
        <color theme="1"/>
        <rFont val="Calibri"/>
        <family val="2"/>
        <scheme val="minor"/>
      </rPr>
      <t xml:space="preserve"> = </t>
    </r>
  </si>
  <si>
    <t>X (m)</t>
  </si>
  <si>
    <t>Y (m)</t>
  </si>
  <si>
    <t>X² (m²)</t>
  </si>
  <si>
    <t>Y² (m²)</t>
  </si>
  <si>
    <t>Soma</t>
  </si>
  <si>
    <t>Reação (tf)</t>
  </si>
  <si>
    <t xml:space="preserve">Ne = </t>
  </si>
  <si>
    <t>un. - Número de Estacas</t>
  </si>
  <si>
    <t>Fz =</t>
  </si>
  <si>
    <t xml:space="preserve">tf - Força Vertical </t>
  </si>
  <si>
    <t>tfm - Momento atuante em torno do eixo "x"</t>
  </si>
  <si>
    <t>tfm - Momento atuante em torno do eixo "y"</t>
  </si>
  <si>
    <r>
      <t>R</t>
    </r>
    <r>
      <rPr>
        <sz val="8"/>
        <color indexed="8"/>
        <rFont val="Calibri"/>
        <family val="2"/>
      </rPr>
      <t xml:space="preserve">máx </t>
    </r>
    <r>
      <rPr>
        <sz val="11"/>
        <color theme="1"/>
        <rFont val="Calibri"/>
        <family val="2"/>
        <scheme val="minor"/>
      </rPr>
      <t xml:space="preserve">= </t>
    </r>
  </si>
  <si>
    <t>tf - Peso próprio de terra</t>
  </si>
  <si>
    <t>Mx =</t>
  </si>
  <si>
    <t>My =</t>
  </si>
  <si>
    <t>tf - Força Vertical Total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</si>
  <si>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Fz =</t>
    </r>
  </si>
  <si>
    <t>Estaca</t>
  </si>
  <si>
    <t>tf - Reação máxima por estaca</t>
  </si>
  <si>
    <t xml:space="preserve"> </t>
  </si>
  <si>
    <t>Fz</t>
  </si>
  <si>
    <t>Mx</t>
  </si>
  <si>
    <t>My</t>
  </si>
  <si>
    <t>PP.BLOCO (Fz)</t>
  </si>
  <si>
    <t>NOME</t>
  </si>
  <si>
    <t>LADO "A"</t>
  </si>
  <si>
    <t>LADO"B"</t>
  </si>
  <si>
    <t>ALTURA</t>
  </si>
  <si>
    <t>ALT. TERRA</t>
  </si>
  <si>
    <t>ÁREA DO PILAR</t>
  </si>
  <si>
    <t>PP. TERRA  (Fz)</t>
  </si>
  <si>
    <t>-</t>
  </si>
  <si>
    <t>Pilar =</t>
  </si>
  <si>
    <t>Nº. ESTACA</t>
  </si>
  <si>
    <t>X EST. 1</t>
  </si>
  <si>
    <t>X EST. 2</t>
  </si>
  <si>
    <t>X EST. 3</t>
  </si>
  <si>
    <t>X EST. 4</t>
  </si>
  <si>
    <t>X EST. 5</t>
  </si>
  <si>
    <t>X EST. 6</t>
  </si>
  <si>
    <t>X EST. 7</t>
  </si>
  <si>
    <t>Y EST. 1</t>
  </si>
  <si>
    <t>Y EST. 2</t>
  </si>
  <si>
    <t>Y EST. 3</t>
  </si>
  <si>
    <t>Y EST. 4</t>
  </si>
  <si>
    <t>Y EST. 5</t>
  </si>
  <si>
    <t>Y EST. 6</t>
  </si>
  <si>
    <t>Y EST. 7</t>
  </si>
  <si>
    <t>CAPAC.</t>
  </si>
  <si>
    <t>PILAR</t>
  </si>
  <si>
    <t>BLOCO</t>
  </si>
  <si>
    <t>da Reforma</t>
  </si>
  <si>
    <t xml:space="preserve">Situação = </t>
  </si>
  <si>
    <t>Antes</t>
  </si>
  <si>
    <t>X EST. 8</t>
  </si>
  <si>
    <t>X EST. 9</t>
  </si>
  <si>
    <t>X EST. 10</t>
  </si>
  <si>
    <t>Y EST. 8</t>
  </si>
  <si>
    <t>Y EST. 9</t>
  </si>
  <si>
    <t>Y EST. 10</t>
  </si>
  <si>
    <t>FZ MAX</t>
  </si>
  <si>
    <t>MX MAX</t>
  </si>
  <si>
    <t>MY MAX</t>
  </si>
  <si>
    <t>FZ MIN</t>
  </si>
  <si>
    <t>MX MIN</t>
  </si>
  <si>
    <t>MY MIN</t>
  </si>
  <si>
    <t>QUANT.</t>
  </si>
  <si>
    <t>QUANT. BLOCO</t>
  </si>
  <si>
    <t>QUANT. ESTACAS</t>
  </si>
  <si>
    <t>FZ</t>
  </si>
  <si>
    <t xml:space="preserve"> Elem</t>
  </si>
  <si>
    <t>TOTAL DE ESTACAS</t>
  </si>
  <si>
    <t xml:space="preserve">fa = </t>
  </si>
  <si>
    <t>fator de ampliação da resistência da estaca</t>
  </si>
  <si>
    <t>ESTIMATIVA DO NÚMERO DE ESTACAS</t>
  </si>
  <si>
    <t>Resistência das estacas</t>
  </si>
  <si>
    <t>B1-25</t>
  </si>
  <si>
    <t>B2-25_H</t>
  </si>
  <si>
    <t>B2-25_V</t>
  </si>
  <si>
    <t>B3-25</t>
  </si>
  <si>
    <t>B4-25</t>
  </si>
  <si>
    <t>Envoltória de Carregamentos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</si>
  <si>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</si>
  <si>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</si>
  <si>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</si>
  <si>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</si>
  <si>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</si>
  <si>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</si>
  <si>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</si>
  <si>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</si>
  <si>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</si>
  <si>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</si>
  <si>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</si>
  <si>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</si>
  <si>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</si>
  <si>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</si>
  <si>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</si>
  <si>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</si>
  <si>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</si>
  <si>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</si>
  <si>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</si>
  <si>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</si>
  <si>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</si>
  <si>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</si>
  <si>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</si>
  <si>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</si>
  <si>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</si>
  <si>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Bloco de Fundação:</t>
  </si>
  <si>
    <t>Reações Atuante nos Pilares:</t>
  </si>
  <si>
    <t>Reações Totais Atuante nos Pilares:</t>
  </si>
  <si>
    <t xml:space="preserve">Esforços nas Estacas: </t>
  </si>
  <si>
    <t>Reação Máxima por estaca</t>
  </si>
  <si>
    <t>VERIFICAÇÃO DAS ESTACAS</t>
  </si>
  <si>
    <t>B1-30</t>
  </si>
  <si>
    <t>B2-30_H</t>
  </si>
  <si>
    <t>B2-30_V</t>
  </si>
  <si>
    <t>B3-30</t>
  </si>
  <si>
    <t>B4-30</t>
  </si>
  <si>
    <t>B1-35</t>
  </si>
  <si>
    <t>B2-35_H</t>
  </si>
  <si>
    <t>B2-35_V</t>
  </si>
  <si>
    <t>B3-35</t>
  </si>
  <si>
    <t>B4-35</t>
  </si>
  <si>
    <t xml:space="preserve"> PILARES E BLOCOS</t>
  </si>
  <si>
    <t>B1-40</t>
  </si>
  <si>
    <t>B2-40_H</t>
  </si>
  <si>
    <t>B2-40_V</t>
  </si>
  <si>
    <t>B3-40</t>
  </si>
  <si>
    <t>B4-40</t>
  </si>
  <si>
    <t>B1-45</t>
  </si>
  <si>
    <t>B2-45_H</t>
  </si>
  <si>
    <t>B2-45_V</t>
  </si>
  <si>
    <t>B3-45</t>
  </si>
  <si>
    <t>B4-45</t>
  </si>
  <si>
    <t>B1-50</t>
  </si>
  <si>
    <t>B2-50_H</t>
  </si>
  <si>
    <t>B2-50_V</t>
  </si>
  <si>
    <t>B3-50</t>
  </si>
  <si>
    <t>B4-50</t>
  </si>
  <si>
    <t>Resistência das estacas (tf)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</si>
</sst>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.5"/>
      <color rgb="FFC0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/>
    <xf numFmtId="2" fontId="0" fillId="2" borderId="2" xfId="0" applyNumberFormat="1" applyFill="1" applyBorder="1"/>
    <xf numFmtId="1" fontId="0" fillId="2" borderId="1" xfId="0" applyNumberFormat="1" applyFill="1" applyBorder="1"/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5" borderId="1" xfId="0" applyFill="1" applyBorder="1"/>
    <xf numFmtId="0" fontId="9" fillId="0" borderId="0" xfId="0" applyFont="1" applyFill="1"/>
    <xf numFmtId="1" fontId="0" fillId="4" borderId="14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4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10" fillId="6" borderId="1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8" borderId="0" xfId="0" applyFill="1"/>
    <xf numFmtId="0" fontId="3" fillId="8" borderId="0" xfId="0" applyFont="1" applyFill="1" applyBorder="1"/>
    <xf numFmtId="49" fontId="7" fillId="8" borderId="0" xfId="0" applyNumberFormat="1" applyFont="1" applyFill="1"/>
    <xf numFmtId="0" fontId="5" fillId="8" borderId="0" xfId="0" applyFont="1" applyFill="1"/>
    <xf numFmtId="0" fontId="11" fillId="0" borderId="0" xfId="0" applyFont="1" applyAlignment="1">
      <alignment vertical="center"/>
    </xf>
    <xf numFmtId="2" fontId="11" fillId="2" borderId="1" xfId="0" quotePrefix="1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2" fontId="0" fillId="10" borderId="1" xfId="0" applyNumberFormat="1" applyFill="1" applyBorder="1"/>
    <xf numFmtId="2" fontId="9" fillId="10" borderId="1" xfId="0" applyNumberFormat="1" applyFont="1" applyFill="1" applyBorder="1"/>
    <xf numFmtId="1" fontId="0" fillId="10" borderId="1" xfId="0" applyNumberFormat="1" applyFill="1" applyBorder="1"/>
    <xf numFmtId="0" fontId="0" fillId="10" borderId="1" xfId="0" applyFill="1" applyBorder="1"/>
    <xf numFmtId="165" fontId="0" fillId="10" borderId="1" xfId="0" applyNumberFormat="1" applyFill="1" applyBorder="1"/>
    <xf numFmtId="0" fontId="9" fillId="10" borderId="1" xfId="0" applyFont="1" applyFill="1" applyBorder="1" applyAlignment="1">
      <alignment horizontal="left"/>
    </xf>
    <xf numFmtId="1" fontId="9" fillId="10" borderId="1" xfId="0" applyNumberFormat="1" applyFont="1" applyFill="1" applyBorder="1"/>
    <xf numFmtId="0" fontId="9" fillId="10" borderId="1" xfId="0" applyFont="1" applyFill="1" applyBorder="1"/>
    <xf numFmtId="0" fontId="0" fillId="11" borderId="1" xfId="0" applyFill="1" applyBorder="1" applyAlignment="1">
      <alignment horizontal="left"/>
    </xf>
    <xf numFmtId="2" fontId="0" fillId="11" borderId="1" xfId="0" applyNumberFormat="1" applyFill="1" applyBorder="1"/>
    <xf numFmtId="2" fontId="9" fillId="11" borderId="1" xfId="0" applyNumberFormat="1" applyFont="1" applyFill="1" applyBorder="1"/>
    <xf numFmtId="1" fontId="0" fillId="11" borderId="1" xfId="0" applyNumberFormat="1" applyFill="1" applyBorder="1"/>
    <xf numFmtId="0" fontId="0" fillId="11" borderId="1" xfId="0" applyFill="1" applyBorder="1"/>
    <xf numFmtId="165" fontId="0" fillId="11" borderId="1" xfId="0" applyNumberFormat="1" applyFill="1" applyBorder="1"/>
    <xf numFmtId="0" fontId="9" fillId="11" borderId="1" xfId="0" applyFont="1" applyFill="1" applyBorder="1" applyAlignment="1">
      <alignment horizontal="left"/>
    </xf>
    <xf numFmtId="1" fontId="9" fillId="11" borderId="1" xfId="0" applyNumberFormat="1" applyFont="1" applyFill="1" applyBorder="1"/>
    <xf numFmtId="0" fontId="9" fillId="11" borderId="1" xfId="0" applyFont="1" applyFill="1" applyBorder="1"/>
    <xf numFmtId="0" fontId="0" fillId="12" borderId="1" xfId="0" applyFill="1" applyBorder="1" applyAlignment="1">
      <alignment horizontal="left"/>
    </xf>
    <xf numFmtId="2" fontId="0" fillId="12" borderId="1" xfId="0" applyNumberFormat="1" applyFill="1" applyBorder="1"/>
    <xf numFmtId="2" fontId="9" fillId="12" borderId="1" xfId="0" applyNumberFormat="1" applyFont="1" applyFill="1" applyBorder="1"/>
    <xf numFmtId="1" fontId="0" fillId="12" borderId="1" xfId="0" applyNumberFormat="1" applyFill="1" applyBorder="1"/>
    <xf numFmtId="0" fontId="0" fillId="12" borderId="1" xfId="0" applyFill="1" applyBorder="1"/>
    <xf numFmtId="165" fontId="0" fillId="12" borderId="1" xfId="0" applyNumberFormat="1" applyFill="1" applyBorder="1"/>
    <xf numFmtId="0" fontId="9" fillId="12" borderId="1" xfId="0" applyFont="1" applyFill="1" applyBorder="1" applyAlignment="1">
      <alignment horizontal="left"/>
    </xf>
    <xf numFmtId="1" fontId="9" fillId="12" borderId="1" xfId="0" applyNumberFormat="1" applyFont="1" applyFill="1" applyBorder="1"/>
    <xf numFmtId="0" fontId="9" fillId="12" borderId="1" xfId="0" applyFont="1" applyFill="1" applyBorder="1"/>
    <xf numFmtId="0" fontId="0" fillId="13" borderId="1" xfId="0" applyFill="1" applyBorder="1" applyAlignment="1">
      <alignment horizontal="left"/>
    </xf>
    <xf numFmtId="2" fontId="0" fillId="13" borderId="1" xfId="0" applyNumberFormat="1" applyFill="1" applyBorder="1"/>
    <xf numFmtId="2" fontId="9" fillId="13" borderId="1" xfId="0" applyNumberFormat="1" applyFont="1" applyFill="1" applyBorder="1"/>
    <xf numFmtId="1" fontId="0" fillId="13" borderId="1" xfId="0" applyNumberFormat="1" applyFill="1" applyBorder="1"/>
    <xf numFmtId="0" fontId="0" fillId="13" borderId="1" xfId="0" applyFill="1" applyBorder="1"/>
    <xf numFmtId="165" fontId="0" fillId="13" borderId="1" xfId="0" applyNumberFormat="1" applyFill="1" applyBorder="1"/>
    <xf numFmtId="0" fontId="9" fillId="13" borderId="1" xfId="0" applyFont="1" applyFill="1" applyBorder="1" applyAlignment="1">
      <alignment horizontal="left"/>
    </xf>
    <xf numFmtId="1" fontId="9" fillId="13" borderId="1" xfId="0" applyNumberFormat="1" applyFont="1" applyFill="1" applyBorder="1"/>
    <xf numFmtId="0" fontId="9" fillId="13" borderId="1" xfId="0" applyFont="1" applyFill="1" applyBorder="1"/>
    <xf numFmtId="0" fontId="0" fillId="14" borderId="1" xfId="0" applyFill="1" applyBorder="1" applyAlignment="1">
      <alignment horizontal="left"/>
    </xf>
    <xf numFmtId="2" fontId="0" fillId="14" borderId="1" xfId="0" applyNumberFormat="1" applyFill="1" applyBorder="1"/>
    <xf numFmtId="2" fontId="9" fillId="14" borderId="1" xfId="0" applyNumberFormat="1" applyFont="1" applyFill="1" applyBorder="1"/>
    <xf numFmtId="1" fontId="0" fillId="14" borderId="1" xfId="0" applyNumberFormat="1" applyFill="1" applyBorder="1"/>
    <xf numFmtId="0" fontId="0" fillId="14" borderId="1" xfId="0" applyFill="1" applyBorder="1"/>
    <xf numFmtId="165" fontId="0" fillId="14" borderId="1" xfId="0" applyNumberFormat="1" applyFill="1" applyBorder="1"/>
    <xf numFmtId="0" fontId="9" fillId="14" borderId="1" xfId="0" applyFont="1" applyFill="1" applyBorder="1" applyAlignment="1">
      <alignment horizontal="left"/>
    </xf>
    <xf numFmtId="1" fontId="9" fillId="14" borderId="1" xfId="0" applyNumberFormat="1" applyFont="1" applyFill="1" applyBorder="1"/>
    <xf numFmtId="0" fontId="9" fillId="14" borderId="1" xfId="0" applyFont="1" applyFill="1" applyBorder="1"/>
    <xf numFmtId="0" fontId="0" fillId="0" borderId="1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2" fontId="0" fillId="15" borderId="1" xfId="0" applyNumberFormat="1" applyFill="1" applyBorder="1"/>
    <xf numFmtId="2" fontId="9" fillId="15" borderId="1" xfId="0" applyNumberFormat="1" applyFont="1" applyFill="1" applyBorder="1"/>
    <xf numFmtId="1" fontId="0" fillId="15" borderId="1" xfId="0" applyNumberFormat="1" applyFill="1" applyBorder="1"/>
    <xf numFmtId="0" fontId="0" fillId="15" borderId="1" xfId="0" applyFill="1" applyBorder="1"/>
    <xf numFmtId="165" fontId="0" fillId="15" borderId="1" xfId="0" applyNumberFormat="1" applyFill="1" applyBorder="1"/>
    <xf numFmtId="0" fontId="9" fillId="15" borderId="1" xfId="0" applyFont="1" applyFill="1" applyBorder="1" applyAlignment="1">
      <alignment horizontal="left"/>
    </xf>
    <xf numFmtId="1" fontId="9" fillId="15" borderId="1" xfId="0" applyNumberFormat="1" applyFont="1" applyFill="1" applyBorder="1"/>
    <xf numFmtId="0" fontId="9" fillId="15" borderId="1" xfId="0" applyFont="1" applyFill="1" applyBorder="1"/>
    <xf numFmtId="1" fontId="0" fillId="5" borderId="1" xfId="0" applyNumberForma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22</xdr:row>
          <xdr:rowOff>0</xdr:rowOff>
        </xdr:from>
        <xdr:to>
          <xdr:col>6</xdr:col>
          <xdr:colOff>95250</xdr:colOff>
          <xdr:row>23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95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5.28515625" customWidth="1"/>
    <col min="6" max="6" width="11" customWidth="1"/>
    <col min="7" max="7" width="14" customWidth="1"/>
    <col min="8" max="8" width="12.28515625" customWidth="1"/>
    <col min="9" max="9" width="8.85546875" customWidth="1"/>
  </cols>
  <sheetData>
    <row r="1" spans="1:45" x14ac:dyDescent="0.25">
      <c r="A1" s="55" t="s">
        <v>116</v>
      </c>
      <c r="B1" s="55"/>
      <c r="C1" s="55"/>
      <c r="D1" s="55"/>
      <c r="E1" s="55"/>
      <c r="F1" s="55"/>
      <c r="G1" s="55"/>
      <c r="H1" s="48"/>
      <c r="I1" s="48"/>
      <c r="J1" s="49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5" x14ac:dyDescent="0.25">
      <c r="A2" s="55"/>
      <c r="B2" s="55"/>
      <c r="C2" s="55"/>
      <c r="D2" s="55"/>
      <c r="E2" s="55"/>
      <c r="F2" s="55"/>
      <c r="G2" s="55"/>
      <c r="H2" s="48"/>
      <c r="I2" s="48"/>
      <c r="J2" s="49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5" hidden="1" x14ac:dyDescent="0.25">
      <c r="A3" t="s">
        <v>56</v>
      </c>
      <c r="B3" s="13" t="s">
        <v>57</v>
      </c>
      <c r="C3" t="s">
        <v>55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45" s="52" customFormat="1" ht="27.75" customHeight="1" x14ac:dyDescent="0.25">
      <c r="A4" s="52" t="s">
        <v>36</v>
      </c>
      <c r="B4" s="53" t="s">
        <v>86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x14ac:dyDescent="0.25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</row>
    <row r="6" spans="1:45" x14ac:dyDescent="0.25">
      <c r="A6" t="s">
        <v>111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45" x14ac:dyDescent="0.25">
      <c r="B7" s="14" t="str">
        <f>VLOOKUP($B$4,'Dados dos Blocos'!A37:B211,2,FALSE)</f>
        <v>B1-25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45" x14ac:dyDescent="0.25"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45" x14ac:dyDescent="0.25">
      <c r="A9" t="s">
        <v>1</v>
      </c>
      <c r="B9" s="11">
        <f>VLOOKUP($B$7,'Dados dos Blocos'!$A$2:$AD$31,7,FALSE)</f>
        <v>0.375</v>
      </c>
      <c r="C9" t="s">
        <v>0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45" x14ac:dyDescent="0.25">
      <c r="A10" t="s">
        <v>2</v>
      </c>
      <c r="B10" s="10">
        <f>VLOOKUP($B$7,'Dados dos Blocos'!$A$2:$AD$31,8,FALSE)</f>
        <v>0</v>
      </c>
      <c r="C10" t="s">
        <v>16</v>
      </c>
      <c r="H10" s="48"/>
      <c r="I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45" x14ac:dyDescent="0.25">
      <c r="B11" s="5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</row>
    <row r="12" spans="1:45" x14ac:dyDescent="0.25">
      <c r="A12" t="s">
        <v>112</v>
      </c>
      <c r="B12" s="6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</row>
    <row r="13" spans="1:45" x14ac:dyDescent="0.25">
      <c r="A13" s="7" t="s">
        <v>11</v>
      </c>
      <c r="B13" s="1">
        <f>VLOOKUP($B$4,'Planta de Carga'!$A$5:$D$347,2,FALSE)</f>
        <v>12.2</v>
      </c>
      <c r="C13" t="s">
        <v>12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</row>
    <row r="14" spans="1:45" x14ac:dyDescent="0.25">
      <c r="A14" s="7" t="s">
        <v>17</v>
      </c>
      <c r="B14" s="1">
        <f>VLOOKUP($B$4,'Planta de Carga'!$A$5:$D$347,3,FALSE)</f>
        <v>0</v>
      </c>
      <c r="C14" t="s">
        <v>13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</row>
    <row r="15" spans="1:45" x14ac:dyDescent="0.25">
      <c r="A15" s="7" t="s">
        <v>18</v>
      </c>
      <c r="B15" s="1">
        <f>VLOOKUP($B$4,'Planta de Carga'!$A$5:$D$347,4,FALSE)</f>
        <v>0</v>
      </c>
      <c r="C15" t="s">
        <v>14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x14ac:dyDescent="0.25"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</row>
    <row r="17" spans="1:45" x14ac:dyDescent="0.25">
      <c r="A17" t="s">
        <v>113</v>
      </c>
      <c r="B17" s="6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5" x14ac:dyDescent="0.25">
      <c r="A18" s="7" t="s">
        <v>20</v>
      </c>
      <c r="B18" s="1">
        <f>B9+B10+B13</f>
        <v>12.574999999999999</v>
      </c>
      <c r="C18" t="s">
        <v>19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5" x14ac:dyDescent="0.25">
      <c r="A19" s="7" t="s">
        <v>17</v>
      </c>
      <c r="B19" s="1">
        <f>B14</f>
        <v>0</v>
      </c>
      <c r="C19" t="s">
        <v>13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</row>
    <row r="20" spans="1:45" x14ac:dyDescent="0.25">
      <c r="A20" s="7" t="s">
        <v>18</v>
      </c>
      <c r="B20" s="1">
        <f>B15</f>
        <v>0</v>
      </c>
      <c r="C20" t="s">
        <v>14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</row>
    <row r="21" spans="1:45" x14ac:dyDescent="0.25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</row>
    <row r="22" spans="1:45" x14ac:dyDescent="0.25">
      <c r="A22" t="s">
        <v>114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</row>
    <row r="23" spans="1:45" x14ac:dyDescent="0.25">
      <c r="A23" t="s">
        <v>9</v>
      </c>
      <c r="B23" s="12">
        <f>VLOOKUP($B$7,'Dados dos Blocos'!$A$2:$AD$31,9,FALSE)</f>
        <v>1</v>
      </c>
      <c r="C23" t="s">
        <v>10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</row>
    <row r="24" spans="1:45" x14ac:dyDescent="0.25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</row>
    <row r="25" spans="1:45" x14ac:dyDescent="0.25">
      <c r="A25" s="32" t="s">
        <v>21</v>
      </c>
      <c r="B25" s="32" t="s">
        <v>3</v>
      </c>
      <c r="C25" s="32" t="s">
        <v>4</v>
      </c>
      <c r="D25" s="32" t="s">
        <v>5</v>
      </c>
      <c r="E25" s="32" t="s">
        <v>6</v>
      </c>
      <c r="F25" s="32" t="s">
        <v>8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</row>
    <row r="26" spans="1:45" x14ac:dyDescent="0.25">
      <c r="A26" s="47">
        <f>IF(B23&gt;=1,1,"")</f>
        <v>1</v>
      </c>
      <c r="B26" s="10">
        <f>VLOOKUP($B$7,'Dados dos Blocos'!$A$2:$AD$31,10,FALSE)</f>
        <v>100</v>
      </c>
      <c r="C26" s="10">
        <f>VLOOKUP($B$7,'Dados dos Blocos'!$A$2:$AD$31,20,FALSE)</f>
        <v>100</v>
      </c>
      <c r="D26" s="1">
        <f>IF($A26&lt;&gt;"",(B26^2)," ")</f>
        <v>10000</v>
      </c>
      <c r="E26" s="1">
        <f>IF($A26&lt;&gt;"",(C26^2)," ")</f>
        <v>10000</v>
      </c>
      <c r="F26" s="1">
        <f t="shared" ref="F26:F31" si="0">IF(A26&lt;&gt;"",(($B$18)/$B$23+(-$B$19*C26/E$37)+($B$20*B26/$D$37))," ")</f>
        <v>12.574999999999999</v>
      </c>
      <c r="G26" s="8" t="str">
        <f t="shared" ref="G26:G35" si="1">IF($A26&lt;&gt;"",(IF(F26&lt;=$B$41*$B$40,"Ok!","Veficar Estaca"))," ")</f>
        <v>Ok!</v>
      </c>
      <c r="H26" s="51" t="str">
        <f>IF(F26&lt;0,"Estaca Tracionada","")</f>
        <v/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</row>
    <row r="27" spans="1:45" x14ac:dyDescent="0.25">
      <c r="A27" s="32" t="str">
        <f>IF(B23&gt;=2,2,"")</f>
        <v/>
      </c>
      <c r="B27" s="10" t="str">
        <f>VLOOKUP($B$7,'Dados dos Blocos'!$A$2:$AD$31,11,FALSE)</f>
        <v/>
      </c>
      <c r="C27" s="10" t="str">
        <f>VLOOKUP($B$7,'Dados dos Blocos'!$A$2:$AD$31,21,FALSE)</f>
        <v/>
      </c>
      <c r="D27" s="1" t="str">
        <f t="shared" ref="D27:E31" si="2">IF($A27&lt;&gt;"",(B27^2)," ")</f>
        <v xml:space="preserve"> </v>
      </c>
      <c r="E27" s="1" t="str">
        <f t="shared" si="2"/>
        <v xml:space="preserve"> </v>
      </c>
      <c r="F27" s="1" t="str">
        <f t="shared" si="0"/>
        <v xml:space="preserve"> </v>
      </c>
      <c r="G27" s="8" t="str">
        <f t="shared" si="1"/>
        <v xml:space="preserve"> </v>
      </c>
      <c r="H27" s="51" t="str">
        <f t="shared" ref="H27:H35" si="3">IF(F27&lt;0,"Estaca Tracionada","")</f>
        <v/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</row>
    <row r="28" spans="1:45" x14ac:dyDescent="0.25">
      <c r="A28" s="32" t="str">
        <f>IF(B23&gt;=3,3,"")</f>
        <v/>
      </c>
      <c r="B28" s="10" t="str">
        <f>VLOOKUP($B$7,'Dados dos Blocos'!$A$2:$AD$31,12,FALSE)</f>
        <v/>
      </c>
      <c r="C28" s="10" t="str">
        <f>VLOOKUP($B$7,'Dados dos Blocos'!$A$2:$AD$31,22,FALSE)</f>
        <v/>
      </c>
      <c r="D28" s="1" t="str">
        <f t="shared" si="2"/>
        <v xml:space="preserve"> </v>
      </c>
      <c r="E28" s="1" t="str">
        <f t="shared" si="2"/>
        <v xml:space="preserve"> </v>
      </c>
      <c r="F28" s="1" t="str">
        <f t="shared" si="0"/>
        <v xml:space="preserve"> </v>
      </c>
      <c r="G28" s="8" t="str">
        <f t="shared" si="1"/>
        <v xml:space="preserve"> </v>
      </c>
      <c r="H28" s="51" t="str">
        <f t="shared" si="3"/>
        <v/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</row>
    <row r="29" spans="1:45" x14ac:dyDescent="0.25">
      <c r="A29" s="32" t="str">
        <f>IF(B23&gt;=4,4,"")</f>
        <v/>
      </c>
      <c r="B29" s="10" t="str">
        <f>VLOOKUP($B$7,'Dados dos Blocos'!$A$2:$AD$31,13,FALSE)</f>
        <v/>
      </c>
      <c r="C29" s="10" t="str">
        <f>VLOOKUP($B$7,'Dados dos Blocos'!$A$2:$AD$31,23,FALSE)</f>
        <v/>
      </c>
      <c r="D29" s="1" t="str">
        <f t="shared" si="2"/>
        <v xml:space="preserve"> </v>
      </c>
      <c r="E29" s="1" t="str">
        <f t="shared" si="2"/>
        <v xml:space="preserve"> </v>
      </c>
      <c r="F29" s="1" t="str">
        <f t="shared" si="0"/>
        <v xml:space="preserve"> </v>
      </c>
      <c r="G29" s="8" t="str">
        <f t="shared" si="1"/>
        <v xml:space="preserve"> </v>
      </c>
      <c r="H29" s="51" t="str">
        <f t="shared" si="3"/>
        <v/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</row>
    <row r="30" spans="1:45" x14ac:dyDescent="0.25">
      <c r="A30" s="32" t="str">
        <f>IF(B23&gt;=5,5,"")</f>
        <v/>
      </c>
      <c r="B30" s="10" t="str">
        <f>VLOOKUP($B$7,'Dados dos Blocos'!$A$2:$AD$31,14,FALSE)</f>
        <v/>
      </c>
      <c r="C30" s="10" t="str">
        <f>VLOOKUP($B$7,'Dados dos Blocos'!$A$2:$AD$31,24,FALSE)</f>
        <v/>
      </c>
      <c r="D30" s="1" t="str">
        <f t="shared" si="2"/>
        <v xml:space="preserve"> </v>
      </c>
      <c r="E30" s="1" t="str">
        <f t="shared" si="2"/>
        <v xml:space="preserve"> </v>
      </c>
      <c r="F30" s="1" t="str">
        <f t="shared" si="0"/>
        <v xml:space="preserve"> </v>
      </c>
      <c r="G30" s="8" t="str">
        <f t="shared" si="1"/>
        <v xml:space="preserve"> </v>
      </c>
      <c r="H30" s="51" t="str">
        <f t="shared" si="3"/>
        <v/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1:45" x14ac:dyDescent="0.25">
      <c r="A31" s="32" t="str">
        <f>IF(B23&gt;=6,6,"")</f>
        <v/>
      </c>
      <c r="B31" s="10" t="str">
        <f>VLOOKUP($B$7,'Dados dos Blocos'!$A$2:$AD$31,15,FALSE)</f>
        <v/>
      </c>
      <c r="C31" s="10" t="str">
        <f>VLOOKUP($B$7,'Dados dos Blocos'!$A$2:$AD$31,25,FALSE)</f>
        <v/>
      </c>
      <c r="D31" s="1" t="str">
        <f t="shared" si="2"/>
        <v xml:space="preserve"> </v>
      </c>
      <c r="E31" s="1" t="str">
        <f t="shared" si="2"/>
        <v xml:space="preserve"> </v>
      </c>
      <c r="F31" s="1" t="str">
        <f t="shared" si="0"/>
        <v xml:space="preserve"> </v>
      </c>
      <c r="G31" s="8" t="str">
        <f t="shared" si="1"/>
        <v xml:space="preserve"> </v>
      </c>
      <c r="H31" s="51" t="str">
        <f t="shared" si="3"/>
        <v/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x14ac:dyDescent="0.25">
      <c r="A32" s="32" t="str">
        <f>IF(B23&gt;=7,7,"")</f>
        <v/>
      </c>
      <c r="B32" s="10" t="str">
        <f>VLOOKUP($B$7,'Dados dos Blocos'!$A$2:$AD$31,16,FALSE)</f>
        <v/>
      </c>
      <c r="C32" s="10" t="str">
        <f>VLOOKUP($B$7,'Dados dos Blocos'!$A$2:$AD$31,26,FALSE)</f>
        <v/>
      </c>
      <c r="D32" s="1" t="str">
        <f t="shared" ref="D32:E35" si="4">IF($A32&lt;&gt;"",(B32^2)," ")</f>
        <v xml:space="preserve"> </v>
      </c>
      <c r="E32" s="1" t="str">
        <f t="shared" si="4"/>
        <v xml:space="preserve"> </v>
      </c>
      <c r="F32" s="1" t="str">
        <f>IF(A32&lt;&gt;"",(($B$18)/$B$23+(-$B$19*C32/E$37)+($B$20*B32/$D$37))," ")</f>
        <v xml:space="preserve"> </v>
      </c>
      <c r="G32" s="8" t="str">
        <f t="shared" si="1"/>
        <v xml:space="preserve"> </v>
      </c>
      <c r="H32" s="51" t="str">
        <f t="shared" si="3"/>
        <v/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5" x14ac:dyDescent="0.25">
      <c r="A33" s="32" t="str">
        <f>IF(B23&gt;=8,8,"")</f>
        <v/>
      </c>
      <c r="B33" s="10" t="str">
        <f>VLOOKUP($B$7,'Dados dos Blocos'!$A$2:$AD$31,17,FALSE)</f>
        <v/>
      </c>
      <c r="C33" s="10" t="str">
        <f>VLOOKUP($B$7,'Dados dos Blocos'!$A$2:$AD$31,27,FALSE)</f>
        <v/>
      </c>
      <c r="D33" s="1" t="str">
        <f t="shared" si="4"/>
        <v xml:space="preserve"> </v>
      </c>
      <c r="E33" s="1" t="str">
        <f t="shared" si="4"/>
        <v xml:space="preserve"> </v>
      </c>
      <c r="F33" s="1" t="str">
        <f>IF(A33&lt;&gt;"",(($B$18)/$B$23+(-$B$19*C33/E$37)+($B$20*B33/$D$37))," ")</f>
        <v xml:space="preserve"> </v>
      </c>
      <c r="G33" s="8" t="str">
        <f t="shared" si="1"/>
        <v xml:space="preserve"> </v>
      </c>
      <c r="H33" s="51" t="str">
        <f t="shared" si="3"/>
        <v/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x14ac:dyDescent="0.25">
      <c r="A34" s="32" t="str">
        <f>IF(B23&gt;=9,9,"")</f>
        <v/>
      </c>
      <c r="B34" s="10" t="str">
        <f>VLOOKUP($B$7,'Dados dos Blocos'!$A$2:$AD$31,18,FALSE)</f>
        <v/>
      </c>
      <c r="C34" s="10" t="str">
        <f>VLOOKUP($B$7,'Dados dos Blocos'!$A$2:$AD$31,28,FALSE)</f>
        <v/>
      </c>
      <c r="D34" s="1" t="str">
        <f t="shared" si="4"/>
        <v xml:space="preserve"> </v>
      </c>
      <c r="E34" s="1" t="str">
        <f t="shared" si="4"/>
        <v xml:space="preserve"> </v>
      </c>
      <c r="F34" s="1" t="str">
        <f>IF(A34&lt;&gt;"",(($B$18)/$B$23+(-$B$19*C34/E$37)+($B$20*B34/$D$37))," ")</f>
        <v xml:space="preserve"> </v>
      </c>
      <c r="G34" s="8" t="str">
        <f t="shared" si="1"/>
        <v xml:space="preserve"> </v>
      </c>
      <c r="H34" s="51" t="str">
        <f t="shared" si="3"/>
        <v/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x14ac:dyDescent="0.25">
      <c r="A35" s="32" t="str">
        <f>IF(B23&gt;=10,10,"")</f>
        <v/>
      </c>
      <c r="B35" s="10" t="str">
        <f>VLOOKUP($B$7,'Dados dos Blocos'!$A$2:$AD$31,19,FALSE)</f>
        <v/>
      </c>
      <c r="C35" s="10" t="str">
        <f>VLOOKUP($B$7,'Dados dos Blocos'!$A$2:$AD$31,29,FALSE)</f>
        <v/>
      </c>
      <c r="D35" s="1" t="str">
        <f t="shared" si="4"/>
        <v xml:space="preserve"> </v>
      </c>
      <c r="E35" s="1" t="str">
        <f t="shared" si="4"/>
        <v xml:space="preserve"> </v>
      </c>
      <c r="F35" s="1" t="str">
        <f>IF(A35&lt;&gt;"",(($B$18)/$B$23+(-$B$19*C35/E$37)+($B$20*B35/$D$37))," ")</f>
        <v xml:space="preserve"> </v>
      </c>
      <c r="G35" s="8" t="str">
        <f t="shared" si="1"/>
        <v xml:space="preserve"> </v>
      </c>
      <c r="H35" s="51" t="str">
        <f t="shared" si="3"/>
        <v/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45" x14ac:dyDescent="0.25">
      <c r="A36" s="3"/>
      <c r="B36" s="3"/>
      <c r="C36" s="3"/>
      <c r="D36" s="3"/>
      <c r="E36" s="3"/>
      <c r="F36" s="3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x14ac:dyDescent="0.25">
      <c r="A37" s="3"/>
      <c r="B37" s="3"/>
      <c r="C37" s="2" t="s">
        <v>7</v>
      </c>
      <c r="D37" s="1">
        <f>SUM(D26:D35)</f>
        <v>10000</v>
      </c>
      <c r="E37" s="1">
        <f>SUM(E26:E35)</f>
        <v>10000</v>
      </c>
      <c r="F37" s="4">
        <f>SUM(F26:F35)</f>
        <v>12.574999999999999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</row>
    <row r="38" spans="1:45" x14ac:dyDescent="0.25"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</row>
    <row r="39" spans="1:45" x14ac:dyDescent="0.25">
      <c r="A39" t="s">
        <v>115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45" x14ac:dyDescent="0.25">
      <c r="A40" t="s">
        <v>15</v>
      </c>
      <c r="B40" s="1">
        <f>VLOOKUP($B$7,'Dados dos Blocos'!$A$2:$AD$31,30,FALSE)</f>
        <v>20</v>
      </c>
      <c r="C40" t="s">
        <v>22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</row>
    <row r="41" spans="1:45" x14ac:dyDescent="0.25">
      <c r="A41" t="s">
        <v>76</v>
      </c>
      <c r="B41" s="10">
        <v>1</v>
      </c>
      <c r="C41" t="s">
        <v>77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</row>
    <row r="42" spans="1:45" x14ac:dyDescent="0.25"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</row>
    <row r="43" spans="1:45" x14ac:dyDescent="0.25"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</row>
    <row r="44" spans="1:4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</row>
    <row r="45" spans="1:4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</row>
    <row r="46" spans="1:45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</row>
    <row r="47" spans="1:4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</row>
    <row r="48" spans="1:4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</row>
    <row r="49" spans="1:4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</row>
    <row r="50" spans="1:45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</row>
    <row r="51" spans="1:4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</row>
    <row r="52" spans="1:4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</row>
    <row r="53" spans="1:4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4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</row>
    <row r="55" spans="1:4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4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</row>
    <row r="57" spans="1:4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</row>
    <row r="58" spans="1:4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</row>
    <row r="59" spans="1:4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1:45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</row>
    <row r="61" spans="1:45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</row>
    <row r="62" spans="1:45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</row>
    <row r="63" spans="1:45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</row>
    <row r="64" spans="1:45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</row>
    <row r="65" spans="1:45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</row>
    <row r="66" spans="1:45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</row>
    <row r="67" spans="1:45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</row>
    <row r="68" spans="1:45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</row>
    <row r="69" spans="1:45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45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</row>
    <row r="71" spans="1:45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</row>
    <row r="72" spans="1:45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1:45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</row>
    <row r="74" spans="1:45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</row>
    <row r="75" spans="1:45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</row>
    <row r="76" spans="1:45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</row>
    <row r="77" spans="1:45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1:45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45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45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</row>
    <row r="81" spans="1:45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</row>
    <row r="82" spans="1:45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</row>
    <row r="83" spans="1:45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</row>
    <row r="84" spans="1:45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</row>
    <row r="85" spans="1:45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</row>
    <row r="86" spans="1:45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45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</row>
    <row r="88" spans="1:45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</row>
    <row r="89" spans="1:45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</row>
    <row r="90" spans="1:45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</row>
    <row r="91" spans="1:45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</row>
    <row r="92" spans="1:45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</row>
    <row r="93" spans="1:45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</row>
    <row r="94" spans="1:45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45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</row>
    <row r="96" spans="1:45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</row>
    <row r="97" spans="1:45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</row>
    <row r="98" spans="1:45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</row>
    <row r="99" spans="1:45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</row>
    <row r="100" spans="1:45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</row>
    <row r="101" spans="1:45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</row>
    <row r="102" spans="1:45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</row>
    <row r="103" spans="1:45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</row>
    <row r="104" spans="1:45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</row>
    <row r="105" spans="1:45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</row>
    <row r="106" spans="1:4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</row>
    <row r="107" spans="1:4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</row>
    <row r="108" spans="1:45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</row>
    <row r="109" spans="1:45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</row>
    <row r="110" spans="1:45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</row>
    <row r="111" spans="1:45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</row>
    <row r="112" spans="1:45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</row>
    <row r="113" spans="1:45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</row>
    <row r="114" spans="1:45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</row>
    <row r="115" spans="1:45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</row>
    <row r="116" spans="1:45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</row>
    <row r="117" spans="1:45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</row>
    <row r="118" spans="1:45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</row>
    <row r="119" spans="1:45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</row>
    <row r="120" spans="1:45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</row>
    <row r="121" spans="1:45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</row>
    <row r="122" spans="1:45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</row>
    <row r="123" spans="1:45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</row>
    <row r="124" spans="1:45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</row>
    <row r="125" spans="1:45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</row>
    <row r="126" spans="1:45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</row>
    <row r="127" spans="1:45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</row>
    <row r="128" spans="1:45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</row>
    <row r="129" spans="1:45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</row>
    <row r="130" spans="1:45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</row>
    <row r="131" spans="1:45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</row>
    <row r="132" spans="1:45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</row>
    <row r="133" spans="1:45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</row>
    <row r="134" spans="1:45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</row>
    <row r="135" spans="1:45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</row>
    <row r="136" spans="1:45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</row>
    <row r="137" spans="1:45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</row>
    <row r="138" spans="1:45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</row>
    <row r="139" spans="1:45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</row>
    <row r="140" spans="1:45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</row>
    <row r="141" spans="1:45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</row>
    <row r="142" spans="1:45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</row>
    <row r="143" spans="1:45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</row>
    <row r="144" spans="1:45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</row>
    <row r="145" spans="1:45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</row>
    <row r="146" spans="1:45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</row>
    <row r="147" spans="1:45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</row>
    <row r="148" spans="1:45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</row>
    <row r="149" spans="1:45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</row>
    <row r="150" spans="1:45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</row>
    <row r="151" spans="1:45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</row>
    <row r="152" spans="1:45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</row>
    <row r="153" spans="1:45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</row>
    <row r="154" spans="1:45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</row>
    <row r="155" spans="1:45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</row>
    <row r="156" spans="1:45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</row>
    <row r="157" spans="1:45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</row>
    <row r="158" spans="1:45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</row>
    <row r="159" spans="1:45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</row>
    <row r="160" spans="1:45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</row>
    <row r="161" spans="1:45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</row>
    <row r="162" spans="1:45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</row>
    <row r="163" spans="1:45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</row>
    <row r="164" spans="1:45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</row>
    <row r="165" spans="1:45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</row>
    <row r="166" spans="1:45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</row>
    <row r="167" spans="1:45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</row>
    <row r="168" spans="1:45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</row>
    <row r="169" spans="1:45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</row>
    <row r="170" spans="1:45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</row>
    <row r="171" spans="1:45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1:45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</row>
    <row r="173" spans="1:45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</row>
    <row r="174" spans="1:45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</row>
    <row r="175" spans="1:45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</row>
    <row r="176" spans="1:45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</row>
    <row r="177" spans="1:45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</row>
    <row r="178" spans="1:45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</row>
    <row r="179" spans="1:45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</row>
    <row r="180" spans="1:45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</row>
    <row r="181" spans="1:45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</row>
    <row r="182" spans="1:45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</row>
    <row r="183" spans="1:45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</row>
    <row r="184" spans="1:45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</row>
    <row r="185" spans="1:45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</row>
    <row r="186" spans="1:45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</row>
    <row r="187" spans="1:45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</row>
    <row r="188" spans="1:45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</row>
    <row r="189" spans="1:45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</row>
    <row r="190" spans="1:45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</row>
    <row r="191" spans="1:45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</row>
    <row r="192" spans="1:45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</row>
    <row r="193" spans="1:45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</row>
    <row r="194" spans="1:45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</row>
    <row r="195" spans="1:45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</row>
    <row r="196" spans="1:45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</row>
    <row r="197" spans="1:45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</row>
    <row r="198" spans="1:45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</row>
    <row r="199" spans="1:45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</row>
    <row r="200" spans="1:45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</row>
    <row r="201" spans="1:45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</row>
    <row r="202" spans="1:45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</row>
    <row r="203" spans="1:45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</row>
    <row r="204" spans="1:45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1:45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</row>
    <row r="206" spans="1:45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</row>
    <row r="207" spans="1:45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</row>
    <row r="208" spans="1:45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</row>
    <row r="209" spans="1:45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</row>
    <row r="210" spans="1:45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</row>
    <row r="211" spans="1:45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</row>
    <row r="212" spans="1:45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</row>
    <row r="213" spans="1:45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</row>
    <row r="214" spans="1:45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</row>
    <row r="215" spans="1:45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</row>
    <row r="216" spans="1:45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</row>
    <row r="217" spans="1:45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</row>
    <row r="218" spans="1:45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</row>
    <row r="219" spans="1:45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</row>
    <row r="220" spans="1:45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</row>
    <row r="221" spans="1:45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</row>
    <row r="222" spans="1:45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</row>
    <row r="223" spans="1:45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</row>
    <row r="224" spans="1:45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</row>
    <row r="225" spans="1:45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</row>
    <row r="226" spans="1:45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</row>
    <row r="227" spans="1:45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</row>
    <row r="228" spans="1:45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</row>
    <row r="229" spans="1:45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</row>
    <row r="230" spans="1:45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</row>
    <row r="231" spans="1:45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</row>
    <row r="232" spans="1:45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</row>
    <row r="233" spans="1:45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</row>
    <row r="234" spans="1:45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</row>
    <row r="235" spans="1:45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</row>
    <row r="236" spans="1:45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</row>
    <row r="237" spans="1:45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</row>
    <row r="238" spans="1:45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</row>
    <row r="239" spans="1:45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</row>
    <row r="240" spans="1:45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</row>
    <row r="241" spans="1:45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</row>
    <row r="242" spans="1:45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1:45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</row>
    <row r="244" spans="1:45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</row>
    <row r="245" spans="1:45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</row>
    <row r="246" spans="1:45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</row>
    <row r="247" spans="1:45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</row>
    <row r="248" spans="1:45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</row>
    <row r="249" spans="1:45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</row>
    <row r="250" spans="1:45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</row>
    <row r="251" spans="1:45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</row>
    <row r="252" spans="1:45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</row>
    <row r="253" spans="1:45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</row>
    <row r="254" spans="1:45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</row>
    <row r="255" spans="1:4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</row>
    <row r="256" spans="1:45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</row>
    <row r="257" spans="1:45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</row>
    <row r="258" spans="1:45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</row>
    <row r="259" spans="1:45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</row>
    <row r="260" spans="1:45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</row>
    <row r="261" spans="1:45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</row>
    <row r="262" spans="1:45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</row>
    <row r="263" spans="1:45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</row>
    <row r="264" spans="1:45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</row>
    <row r="265" spans="1:45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</row>
    <row r="266" spans="1:45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</row>
    <row r="267" spans="1:45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</row>
    <row r="268" spans="1:45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</row>
    <row r="269" spans="1:45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</row>
    <row r="270" spans="1:45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</row>
    <row r="271" spans="1:45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</row>
    <row r="272" spans="1:45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</row>
    <row r="273" spans="1:45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</row>
    <row r="274" spans="1:45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</row>
    <row r="275" spans="1:45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</row>
    <row r="276" spans="1:45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</row>
    <row r="277" spans="1:45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</row>
    <row r="278" spans="1:45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</row>
    <row r="279" spans="1:45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</row>
    <row r="280" spans="1:45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</row>
    <row r="281" spans="1:45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1:45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</row>
    <row r="283" spans="1:45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</row>
    <row r="284" spans="1:45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</row>
    <row r="285" spans="1:45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</row>
    <row r="286" spans="1:45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</row>
    <row r="287" spans="1:45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</row>
    <row r="288" spans="1:45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</row>
    <row r="289" spans="1:45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</row>
    <row r="290" spans="1:45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</row>
    <row r="291" spans="1:45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</row>
    <row r="292" spans="1:45" x14ac:dyDescent="0.25"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</row>
    <row r="293" spans="1:45" x14ac:dyDescent="0.25"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</row>
    <row r="294" spans="1:45" x14ac:dyDescent="0.25"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</row>
    <row r="295" spans="1:45" x14ac:dyDescent="0.25"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</row>
  </sheetData>
  <mergeCells count="1">
    <mergeCell ref="A1:G2"/>
  </mergeCells>
  <conditionalFormatting sqref="F26:F35">
    <cfRule type="cellIs" dxfId="1" priority="1" operator="lessThan">
      <formula>0</formula>
    </cfRule>
    <cfRule type="cellIs" dxfId="0" priority="2" operator="greaterThan">
      <formula>$B$40*$B$41</formula>
    </cfRule>
  </conditionalFormatting>
  <dataValidations count="1">
    <dataValidation type="list" allowBlank="1" showInputMessage="1" showErrorMessage="1" sqref="B3">
      <formula1>$J$1:$J$2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4</xdr:col>
                <xdr:colOff>276225</xdr:colOff>
                <xdr:row>22</xdr:row>
                <xdr:rowOff>0</xdr:rowOff>
              </from>
              <to>
                <xdr:col>6</xdr:col>
                <xdr:colOff>95250</xdr:colOff>
                <xdr:row>23</xdr:row>
                <xdr:rowOff>123825</xdr:rowOff>
              </to>
            </anchor>
          </objectPr>
        </oleObject>
      </mc:Choice>
      <mc:Fallback>
        <oleObject progId="Equation.3" shapeId="716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'Planta de Carga'!$A$6:$A$171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24"/>
  <sheetViews>
    <sheetView topLeftCell="A31" zoomScale="90" zoomScaleNormal="90" workbookViewId="0">
      <selection activeCell="K39" sqref="K39"/>
    </sheetView>
  </sheetViews>
  <sheetFormatPr defaultRowHeight="15" x14ac:dyDescent="0.25"/>
  <cols>
    <col min="1" max="1" width="13" customWidth="1"/>
    <col min="2" max="8" width="9.140625" customWidth="1"/>
    <col min="9" max="9" width="6.140625" customWidth="1"/>
    <col min="10" max="10" width="10.5703125" customWidth="1"/>
    <col min="11" max="11" width="8.28515625" bestFit="1" customWidth="1"/>
    <col min="12" max="12" width="7" customWidth="1"/>
    <col min="13" max="13" width="5.7109375" customWidth="1"/>
    <col min="14" max="15" width="5.5703125" customWidth="1"/>
    <col min="16" max="16" width="5.28515625" customWidth="1"/>
    <col min="17" max="18" width="5.5703125" bestFit="1" customWidth="1"/>
    <col min="19" max="19" width="5.140625" customWidth="1"/>
    <col min="20" max="20" width="6.42578125" customWidth="1"/>
    <col min="21" max="21" width="6.5703125" customWidth="1"/>
    <col min="22" max="22" width="6.42578125" customWidth="1"/>
    <col min="23" max="23" width="6.28515625" customWidth="1"/>
    <col min="24" max="24" width="5.42578125" customWidth="1"/>
    <col min="25" max="25" width="5.28515625" customWidth="1"/>
    <col min="26" max="26" width="5.5703125" customWidth="1"/>
    <col min="27" max="29" width="5.28515625" customWidth="1"/>
    <col min="30" max="30" width="9.140625" customWidth="1"/>
    <col min="31" max="31" width="9.5703125" customWidth="1"/>
    <col min="32" max="32" width="10.140625" customWidth="1"/>
  </cols>
  <sheetData>
    <row r="1" spans="1:32" x14ac:dyDescent="0.25">
      <c r="A1" s="9" t="s">
        <v>28</v>
      </c>
      <c r="B1" s="9" t="s">
        <v>29</v>
      </c>
      <c r="C1" s="9" t="s">
        <v>30</v>
      </c>
      <c r="D1" s="9" t="s">
        <v>31</v>
      </c>
      <c r="E1" s="9" t="s">
        <v>32</v>
      </c>
      <c r="F1" s="9" t="s">
        <v>33</v>
      </c>
      <c r="G1" s="9" t="s">
        <v>27</v>
      </c>
      <c r="H1" s="9" t="s">
        <v>34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42</v>
      </c>
      <c r="O1" s="9" t="s">
        <v>43</v>
      </c>
      <c r="P1" s="9" t="s">
        <v>44</v>
      </c>
      <c r="Q1" s="9" t="s">
        <v>58</v>
      </c>
      <c r="R1" s="9" t="s">
        <v>59</v>
      </c>
      <c r="S1" s="9" t="s">
        <v>60</v>
      </c>
      <c r="T1" s="9" t="s">
        <v>45</v>
      </c>
      <c r="U1" s="9" t="s">
        <v>46</v>
      </c>
      <c r="V1" s="9" t="s">
        <v>47</v>
      </c>
      <c r="W1" s="9" t="s">
        <v>48</v>
      </c>
      <c r="X1" s="9" t="s">
        <v>49</v>
      </c>
      <c r="Y1" s="9" t="s">
        <v>50</v>
      </c>
      <c r="Z1" s="9" t="s">
        <v>51</v>
      </c>
      <c r="AA1" s="9" t="s">
        <v>61</v>
      </c>
      <c r="AB1" s="9" t="s">
        <v>62</v>
      </c>
      <c r="AC1" s="9" t="s">
        <v>63</v>
      </c>
      <c r="AD1" s="9" t="s">
        <v>52</v>
      </c>
      <c r="AE1" s="9" t="s">
        <v>71</v>
      </c>
      <c r="AF1" s="9" t="s">
        <v>72</v>
      </c>
    </row>
    <row r="2" spans="1:32" s="20" customFormat="1" x14ac:dyDescent="0.25">
      <c r="A2" s="61" t="s">
        <v>80</v>
      </c>
      <c r="B2" s="62">
        <v>0.5</v>
      </c>
      <c r="C2" s="62">
        <v>0.5</v>
      </c>
      <c r="D2" s="62">
        <v>0.6</v>
      </c>
      <c r="E2" s="63">
        <v>0</v>
      </c>
      <c r="F2" s="62">
        <v>0</v>
      </c>
      <c r="G2" s="62">
        <f t="shared" ref="G2" si="0">B2*C2*D2*2.5</f>
        <v>0.375</v>
      </c>
      <c r="H2" s="62">
        <f t="shared" ref="H2:H3" si="1">((B2*C2*E2)-(F2*E2))*1.8</f>
        <v>0</v>
      </c>
      <c r="I2" s="64">
        <v>1</v>
      </c>
      <c r="J2" s="64">
        <v>100</v>
      </c>
      <c r="K2" s="62" t="str">
        <f>""</f>
        <v/>
      </c>
      <c r="L2" s="62" t="str">
        <f>""</f>
        <v/>
      </c>
      <c r="M2" s="62" t="str">
        <f>""</f>
        <v/>
      </c>
      <c r="N2" s="62" t="str">
        <f>""</f>
        <v/>
      </c>
      <c r="O2" s="62" t="str">
        <f>""</f>
        <v/>
      </c>
      <c r="P2" s="62" t="str">
        <f>""</f>
        <v/>
      </c>
      <c r="Q2" s="62" t="str">
        <f>""</f>
        <v/>
      </c>
      <c r="R2" s="62" t="str">
        <f>""</f>
        <v/>
      </c>
      <c r="S2" s="62" t="str">
        <f>""</f>
        <v/>
      </c>
      <c r="T2" s="64">
        <v>100</v>
      </c>
      <c r="U2" s="62" t="str">
        <f>""</f>
        <v/>
      </c>
      <c r="V2" s="62" t="str">
        <f>""</f>
        <v/>
      </c>
      <c r="W2" s="62" t="str">
        <f>""</f>
        <v/>
      </c>
      <c r="X2" s="62" t="str">
        <f>""</f>
        <v/>
      </c>
      <c r="Y2" s="62" t="str">
        <f>""</f>
        <v/>
      </c>
      <c r="Z2" s="62" t="str">
        <f>""</f>
        <v/>
      </c>
      <c r="AA2" s="62" t="str">
        <f>""</f>
        <v/>
      </c>
      <c r="AB2" s="62" t="str">
        <f>""</f>
        <v/>
      </c>
      <c r="AC2" s="62" t="str">
        <f>""</f>
        <v/>
      </c>
      <c r="AD2" s="65">
        <v>20</v>
      </c>
      <c r="AE2" s="64">
        <f>SUMIF($B$38:$B$212,A2,$C$38:$C$212)</f>
        <v>10</v>
      </c>
      <c r="AF2" s="64">
        <f>I2*AE2</f>
        <v>10</v>
      </c>
    </row>
    <row r="3" spans="1:32" s="20" customFormat="1" x14ac:dyDescent="0.25">
      <c r="A3" s="61" t="s">
        <v>81</v>
      </c>
      <c r="B3" s="62">
        <v>1.25</v>
      </c>
      <c r="C3" s="62">
        <v>0.5</v>
      </c>
      <c r="D3" s="62">
        <v>0.6</v>
      </c>
      <c r="E3" s="63">
        <v>0</v>
      </c>
      <c r="F3" s="62">
        <v>0</v>
      </c>
      <c r="G3" s="62">
        <f>B3*C3*D3*2.5</f>
        <v>0.9375</v>
      </c>
      <c r="H3" s="62">
        <f t="shared" si="1"/>
        <v>0</v>
      </c>
      <c r="I3" s="64">
        <v>2</v>
      </c>
      <c r="J3" s="66">
        <v>-0.375</v>
      </c>
      <c r="K3" s="66">
        <v>0.375</v>
      </c>
      <c r="L3" s="62" t="str">
        <f>""</f>
        <v/>
      </c>
      <c r="M3" s="62" t="str">
        <f>""</f>
        <v/>
      </c>
      <c r="N3" s="62" t="str">
        <f>""</f>
        <v/>
      </c>
      <c r="O3" s="62" t="str">
        <f>""</f>
        <v/>
      </c>
      <c r="P3" s="62" t="str">
        <f>""</f>
        <v/>
      </c>
      <c r="Q3" s="62" t="str">
        <f>""</f>
        <v/>
      </c>
      <c r="R3" s="62" t="str">
        <f>""</f>
        <v/>
      </c>
      <c r="S3" s="62" t="str">
        <f>""</f>
        <v/>
      </c>
      <c r="T3" s="64">
        <v>100</v>
      </c>
      <c r="U3" s="64">
        <v>100</v>
      </c>
      <c r="V3" s="62" t="str">
        <f>""</f>
        <v/>
      </c>
      <c r="W3" s="62" t="str">
        <f>""</f>
        <v/>
      </c>
      <c r="X3" s="62" t="str">
        <f>""</f>
        <v/>
      </c>
      <c r="Y3" s="62" t="str">
        <f>""</f>
        <v/>
      </c>
      <c r="Z3" s="62" t="str">
        <f>""</f>
        <v/>
      </c>
      <c r="AA3" s="62" t="str">
        <f>""</f>
        <v/>
      </c>
      <c r="AB3" s="62" t="str">
        <f>""</f>
        <v/>
      </c>
      <c r="AC3" s="62" t="str">
        <f>""</f>
        <v/>
      </c>
      <c r="AD3" s="65">
        <v>20</v>
      </c>
      <c r="AE3" s="64">
        <f>SUMIF($B$38:$B$212,A3,$C$38:$C$212)</f>
        <v>5</v>
      </c>
      <c r="AF3" s="64">
        <f>I3*AE3</f>
        <v>10</v>
      </c>
    </row>
    <row r="4" spans="1:32" s="28" customFormat="1" x14ac:dyDescent="0.25">
      <c r="A4" s="61" t="s">
        <v>82</v>
      </c>
      <c r="B4" s="62">
        <v>0.5</v>
      </c>
      <c r="C4" s="62">
        <v>1.25</v>
      </c>
      <c r="D4" s="62">
        <v>0.6</v>
      </c>
      <c r="E4" s="63">
        <v>0</v>
      </c>
      <c r="F4" s="62">
        <v>0</v>
      </c>
      <c r="G4" s="62">
        <f>B4*C4*D4*2.5</f>
        <v>0.9375</v>
      </c>
      <c r="H4" s="62">
        <f t="shared" ref="H4:H8" si="2">((B4*C4*E4)-(F4*E4))*1.8</f>
        <v>0</v>
      </c>
      <c r="I4" s="64">
        <v>2</v>
      </c>
      <c r="J4" s="64">
        <v>100</v>
      </c>
      <c r="K4" s="64">
        <v>100</v>
      </c>
      <c r="L4" s="62" t="str">
        <f>""</f>
        <v/>
      </c>
      <c r="M4" s="62" t="str">
        <f>""</f>
        <v/>
      </c>
      <c r="N4" s="62" t="str">
        <f>""</f>
        <v/>
      </c>
      <c r="O4" s="62" t="str">
        <f>""</f>
        <v/>
      </c>
      <c r="P4" s="62" t="str">
        <f>""</f>
        <v/>
      </c>
      <c r="Q4" s="62" t="str">
        <f>""</f>
        <v/>
      </c>
      <c r="R4" s="62" t="str">
        <f>""</f>
        <v/>
      </c>
      <c r="S4" s="62" t="str">
        <f>""</f>
        <v/>
      </c>
      <c r="T4" s="66">
        <v>0.375</v>
      </c>
      <c r="U4" s="66">
        <v>-0.375</v>
      </c>
      <c r="V4" s="62" t="str">
        <f>""</f>
        <v/>
      </c>
      <c r="W4" s="62" t="str">
        <f>""</f>
        <v/>
      </c>
      <c r="X4" s="62" t="str">
        <f>""</f>
        <v/>
      </c>
      <c r="Y4" s="62" t="str">
        <f>""</f>
        <v/>
      </c>
      <c r="Z4" s="62" t="str">
        <f>""</f>
        <v/>
      </c>
      <c r="AA4" s="62" t="str">
        <f>""</f>
        <v/>
      </c>
      <c r="AB4" s="62" t="str">
        <f>""</f>
        <v/>
      </c>
      <c r="AC4" s="62" t="str">
        <f>""</f>
        <v/>
      </c>
      <c r="AD4" s="65">
        <v>20</v>
      </c>
      <c r="AE4" s="64">
        <f>SUMIF($B$38:$B$212,A4,$C$38:$C$212)</f>
        <v>0</v>
      </c>
      <c r="AF4" s="64">
        <f>I4*AE4</f>
        <v>0</v>
      </c>
    </row>
    <row r="5" spans="1:32" s="20" customFormat="1" x14ac:dyDescent="0.25">
      <c r="A5" s="61" t="s">
        <v>83</v>
      </c>
      <c r="B5" s="62">
        <v>1.0225</v>
      </c>
      <c r="C5" s="62">
        <v>1</v>
      </c>
      <c r="D5" s="62">
        <v>0.6</v>
      </c>
      <c r="E5" s="63">
        <v>0</v>
      </c>
      <c r="F5" s="62">
        <v>0</v>
      </c>
      <c r="G5" s="62">
        <f>B5*C5*D5*2.5</f>
        <v>1.5337499999999999</v>
      </c>
      <c r="H5" s="62">
        <f t="shared" si="2"/>
        <v>0</v>
      </c>
      <c r="I5" s="64">
        <v>3</v>
      </c>
      <c r="J5" s="62">
        <v>0</v>
      </c>
      <c r="K5" s="66">
        <v>-0.375</v>
      </c>
      <c r="L5" s="66">
        <v>0.375</v>
      </c>
      <c r="M5" s="62" t="str">
        <f>""</f>
        <v/>
      </c>
      <c r="N5" s="62" t="str">
        <f>""</f>
        <v/>
      </c>
      <c r="O5" s="62" t="str">
        <f>""</f>
        <v/>
      </c>
      <c r="P5" s="62" t="str">
        <f>""</f>
        <v/>
      </c>
      <c r="Q5" s="62" t="str">
        <f>""</f>
        <v/>
      </c>
      <c r="R5" s="62" t="str">
        <f>""</f>
        <v/>
      </c>
      <c r="S5" s="62" t="str">
        <f>""</f>
        <v/>
      </c>
      <c r="T5" s="66">
        <v>0.433</v>
      </c>
      <c r="U5" s="66">
        <v>-0.217</v>
      </c>
      <c r="V5" s="66">
        <v>-0.217</v>
      </c>
      <c r="W5" s="62" t="str">
        <f>""</f>
        <v/>
      </c>
      <c r="X5" s="62" t="str">
        <f>""</f>
        <v/>
      </c>
      <c r="Y5" s="62" t="str">
        <f>""</f>
        <v/>
      </c>
      <c r="Z5" s="62" t="str">
        <f>""</f>
        <v/>
      </c>
      <c r="AA5" s="62" t="str">
        <f>""</f>
        <v/>
      </c>
      <c r="AB5" s="62" t="str">
        <f>""</f>
        <v/>
      </c>
      <c r="AC5" s="62" t="str">
        <f>""</f>
        <v/>
      </c>
      <c r="AD5" s="65">
        <v>20</v>
      </c>
      <c r="AE5" s="64">
        <f>SUMIF($B$38:$B$212,A5,$C$38:$C$212)</f>
        <v>4</v>
      </c>
      <c r="AF5" s="64">
        <f>I5*AE5</f>
        <v>12</v>
      </c>
    </row>
    <row r="6" spans="1:32" s="20" customFormat="1" x14ac:dyDescent="0.25">
      <c r="A6" s="67" t="s">
        <v>84</v>
      </c>
      <c r="B6" s="63">
        <v>1.25</v>
      </c>
      <c r="C6" s="63">
        <v>1.25</v>
      </c>
      <c r="D6" s="63">
        <v>0.6</v>
      </c>
      <c r="E6" s="63">
        <v>0</v>
      </c>
      <c r="F6" s="63">
        <v>0</v>
      </c>
      <c r="G6" s="63">
        <f t="shared" ref="G6:G7" si="3">B6*C6*D6*2.5</f>
        <v>2.34375</v>
      </c>
      <c r="H6" s="63">
        <f t="shared" si="2"/>
        <v>0</v>
      </c>
      <c r="I6" s="68">
        <v>4</v>
      </c>
      <c r="J6" s="66">
        <v>-0.375</v>
      </c>
      <c r="K6" s="66">
        <v>0.375</v>
      </c>
      <c r="L6" s="66">
        <v>-0.375</v>
      </c>
      <c r="M6" s="66">
        <v>0.375</v>
      </c>
      <c r="N6" s="63" t="str">
        <f>""</f>
        <v/>
      </c>
      <c r="O6" s="63" t="str">
        <f>""</f>
        <v/>
      </c>
      <c r="P6" s="63" t="str">
        <f>""</f>
        <v/>
      </c>
      <c r="Q6" s="63" t="str">
        <f>""</f>
        <v/>
      </c>
      <c r="R6" s="63" t="str">
        <f>""</f>
        <v/>
      </c>
      <c r="S6" s="63" t="str">
        <f>""</f>
        <v/>
      </c>
      <c r="T6" s="66">
        <v>0.375</v>
      </c>
      <c r="U6" s="66">
        <v>0.375</v>
      </c>
      <c r="V6" s="66">
        <v>-0.375</v>
      </c>
      <c r="W6" s="66">
        <v>-0.375</v>
      </c>
      <c r="X6" s="63" t="str">
        <f>""</f>
        <v/>
      </c>
      <c r="Y6" s="63" t="str">
        <f>""</f>
        <v/>
      </c>
      <c r="Z6" s="63" t="str">
        <f>""</f>
        <v/>
      </c>
      <c r="AA6" s="63" t="str">
        <f>""</f>
        <v/>
      </c>
      <c r="AB6" s="63" t="str">
        <f>""</f>
        <v/>
      </c>
      <c r="AC6" s="63" t="str">
        <f>""</f>
        <v/>
      </c>
      <c r="AD6" s="69">
        <v>20</v>
      </c>
      <c r="AE6" s="68">
        <f>SUMIF($B$38:$B$212,A6,$C$38:$C$212)</f>
        <v>4</v>
      </c>
      <c r="AF6" s="68">
        <f t="shared" ref="AF6" si="4">I6*AE6</f>
        <v>16</v>
      </c>
    </row>
    <row r="7" spans="1:32" s="20" customFormat="1" x14ac:dyDescent="0.25">
      <c r="A7" s="79" t="s">
        <v>117</v>
      </c>
      <c r="B7" s="80">
        <v>0.6</v>
      </c>
      <c r="C7" s="80">
        <v>0.6</v>
      </c>
      <c r="D7" s="80">
        <v>0.7</v>
      </c>
      <c r="E7" s="81">
        <v>0</v>
      </c>
      <c r="F7" s="80">
        <v>0</v>
      </c>
      <c r="G7" s="80">
        <f t="shared" si="3"/>
        <v>0.63</v>
      </c>
      <c r="H7" s="80">
        <f t="shared" si="2"/>
        <v>0</v>
      </c>
      <c r="I7" s="82">
        <v>1</v>
      </c>
      <c r="J7" s="82">
        <v>100</v>
      </c>
      <c r="K7" s="80" t="str">
        <f>""</f>
        <v/>
      </c>
      <c r="L7" s="80" t="str">
        <f>""</f>
        <v/>
      </c>
      <c r="M7" s="80" t="str">
        <f>""</f>
        <v/>
      </c>
      <c r="N7" s="80" t="str">
        <f>""</f>
        <v/>
      </c>
      <c r="O7" s="80" t="str">
        <f>""</f>
        <v/>
      </c>
      <c r="P7" s="80" t="str">
        <f>""</f>
        <v/>
      </c>
      <c r="Q7" s="80" t="str">
        <f>""</f>
        <v/>
      </c>
      <c r="R7" s="80" t="str">
        <f>""</f>
        <v/>
      </c>
      <c r="S7" s="80" t="str">
        <f>""</f>
        <v/>
      </c>
      <c r="T7" s="82">
        <v>100</v>
      </c>
      <c r="U7" s="80" t="str">
        <f>""</f>
        <v/>
      </c>
      <c r="V7" s="80" t="str">
        <f>""</f>
        <v/>
      </c>
      <c r="W7" s="80" t="str">
        <f>""</f>
        <v/>
      </c>
      <c r="X7" s="80" t="str">
        <f>""</f>
        <v/>
      </c>
      <c r="Y7" s="80" t="str">
        <f>""</f>
        <v/>
      </c>
      <c r="Z7" s="80" t="str">
        <f>""</f>
        <v/>
      </c>
      <c r="AA7" s="80" t="str">
        <f>""</f>
        <v/>
      </c>
      <c r="AB7" s="80" t="str">
        <f>""</f>
        <v/>
      </c>
      <c r="AC7" s="80" t="str">
        <f>""</f>
        <v/>
      </c>
      <c r="AD7" s="83">
        <v>30</v>
      </c>
      <c r="AE7" s="82">
        <f>SUMIF($B$38:$B$212,A7,$C$38:$C$212)</f>
        <v>0</v>
      </c>
      <c r="AF7" s="82">
        <f>I7*AE7</f>
        <v>0</v>
      </c>
    </row>
    <row r="8" spans="1:32" s="20" customFormat="1" x14ac:dyDescent="0.25">
      <c r="A8" s="79" t="s">
        <v>118</v>
      </c>
      <c r="B8" s="80">
        <v>1.5</v>
      </c>
      <c r="C8" s="80">
        <v>0.6</v>
      </c>
      <c r="D8" s="80">
        <v>0.7</v>
      </c>
      <c r="E8" s="81">
        <v>0</v>
      </c>
      <c r="F8" s="80">
        <v>0</v>
      </c>
      <c r="G8" s="80">
        <f>B8*C8*D8*2.5</f>
        <v>1.5749999999999997</v>
      </c>
      <c r="H8" s="80">
        <f t="shared" si="2"/>
        <v>0</v>
      </c>
      <c r="I8" s="82">
        <v>2</v>
      </c>
      <c r="J8" s="80">
        <v>-0.45</v>
      </c>
      <c r="K8" s="80">
        <v>0.45</v>
      </c>
      <c r="L8" s="80" t="str">
        <f>""</f>
        <v/>
      </c>
      <c r="M8" s="80" t="str">
        <f>""</f>
        <v/>
      </c>
      <c r="N8" s="80" t="str">
        <f>""</f>
        <v/>
      </c>
      <c r="O8" s="80" t="str">
        <f>""</f>
        <v/>
      </c>
      <c r="P8" s="80" t="str">
        <f>""</f>
        <v/>
      </c>
      <c r="Q8" s="80" t="str">
        <f>""</f>
        <v/>
      </c>
      <c r="R8" s="80" t="str">
        <f>""</f>
        <v/>
      </c>
      <c r="S8" s="80" t="str">
        <f>""</f>
        <v/>
      </c>
      <c r="T8" s="82">
        <v>100</v>
      </c>
      <c r="U8" s="82">
        <v>100</v>
      </c>
      <c r="V8" s="80" t="str">
        <f>""</f>
        <v/>
      </c>
      <c r="W8" s="80" t="str">
        <f>""</f>
        <v/>
      </c>
      <c r="X8" s="80" t="str">
        <f>""</f>
        <v/>
      </c>
      <c r="Y8" s="80" t="str">
        <f>""</f>
        <v/>
      </c>
      <c r="Z8" s="80" t="str">
        <f>""</f>
        <v/>
      </c>
      <c r="AA8" s="80" t="str">
        <f>""</f>
        <v/>
      </c>
      <c r="AB8" s="80" t="str">
        <f>""</f>
        <v/>
      </c>
      <c r="AC8" s="80" t="str">
        <f>""</f>
        <v/>
      </c>
      <c r="AD8" s="83">
        <v>30</v>
      </c>
      <c r="AE8" s="82">
        <f>SUMIF($B$38:$B$212,A8,$C$38:$C$212)</f>
        <v>0</v>
      </c>
      <c r="AF8" s="82">
        <f>I8*AE8</f>
        <v>0</v>
      </c>
    </row>
    <row r="9" spans="1:32" s="20" customFormat="1" x14ac:dyDescent="0.25">
      <c r="A9" s="79" t="s">
        <v>119</v>
      </c>
      <c r="B9" s="80">
        <v>0.6</v>
      </c>
      <c r="C9" s="80">
        <v>1.5</v>
      </c>
      <c r="D9" s="80">
        <v>0.7</v>
      </c>
      <c r="E9" s="81">
        <v>0</v>
      </c>
      <c r="F9" s="80">
        <v>0</v>
      </c>
      <c r="G9" s="80">
        <f>B9*C9*D9*2.5</f>
        <v>1.5749999999999997</v>
      </c>
      <c r="H9" s="80">
        <f t="shared" ref="H9:H13" si="5">((B9*C9*E9)-(F9*E9))*1.8</f>
        <v>0</v>
      </c>
      <c r="I9" s="82">
        <v>2</v>
      </c>
      <c r="J9" s="82">
        <v>100</v>
      </c>
      <c r="K9" s="82">
        <v>100</v>
      </c>
      <c r="L9" s="80" t="str">
        <f>""</f>
        <v/>
      </c>
      <c r="M9" s="80" t="str">
        <f>""</f>
        <v/>
      </c>
      <c r="N9" s="80" t="str">
        <f>""</f>
        <v/>
      </c>
      <c r="O9" s="80" t="str">
        <f>""</f>
        <v/>
      </c>
      <c r="P9" s="80" t="str">
        <f>""</f>
        <v/>
      </c>
      <c r="Q9" s="80" t="str">
        <f>""</f>
        <v/>
      </c>
      <c r="R9" s="80" t="str">
        <f>""</f>
        <v/>
      </c>
      <c r="S9" s="80" t="str">
        <f>""</f>
        <v/>
      </c>
      <c r="T9" s="80">
        <v>0.45</v>
      </c>
      <c r="U9" s="80">
        <v>-0.45</v>
      </c>
      <c r="V9" s="80" t="str">
        <f>""</f>
        <v/>
      </c>
      <c r="W9" s="80" t="str">
        <f>""</f>
        <v/>
      </c>
      <c r="X9" s="80" t="str">
        <f>""</f>
        <v/>
      </c>
      <c r="Y9" s="80" t="str">
        <f>""</f>
        <v/>
      </c>
      <c r="Z9" s="80" t="str">
        <f>""</f>
        <v/>
      </c>
      <c r="AA9" s="80" t="str">
        <f>""</f>
        <v/>
      </c>
      <c r="AB9" s="80" t="str">
        <f>""</f>
        <v/>
      </c>
      <c r="AC9" s="80" t="str">
        <f>""</f>
        <v/>
      </c>
      <c r="AD9" s="83">
        <v>30</v>
      </c>
      <c r="AE9" s="82">
        <f>SUMIF($B$38:$B$212,A9,$C$38:$C$212)</f>
        <v>0</v>
      </c>
      <c r="AF9" s="82">
        <f>I9*AE9</f>
        <v>0</v>
      </c>
    </row>
    <row r="10" spans="1:32" s="20" customFormat="1" x14ac:dyDescent="0.25">
      <c r="A10" s="79" t="s">
        <v>120</v>
      </c>
      <c r="B10" s="80">
        <v>1.4724999999999999</v>
      </c>
      <c r="C10" s="80">
        <v>1</v>
      </c>
      <c r="D10" s="80">
        <v>0.7</v>
      </c>
      <c r="E10" s="81">
        <v>0</v>
      </c>
      <c r="F10" s="80">
        <v>0</v>
      </c>
      <c r="G10" s="80">
        <f>B10*C10*D10*2.5</f>
        <v>2.5768749999999994</v>
      </c>
      <c r="H10" s="80">
        <f t="shared" si="5"/>
        <v>0</v>
      </c>
      <c r="I10" s="82">
        <v>3</v>
      </c>
      <c r="J10" s="80">
        <v>0</v>
      </c>
      <c r="K10" s="84">
        <v>-0.45</v>
      </c>
      <c r="L10" s="84">
        <v>0.45</v>
      </c>
      <c r="M10" s="80" t="str">
        <f>""</f>
        <v/>
      </c>
      <c r="N10" s="80" t="str">
        <f>""</f>
        <v/>
      </c>
      <c r="O10" s="80" t="str">
        <f>""</f>
        <v/>
      </c>
      <c r="P10" s="80" t="str">
        <f>""</f>
        <v/>
      </c>
      <c r="Q10" s="80" t="str">
        <f>""</f>
        <v/>
      </c>
      <c r="R10" s="80" t="str">
        <f>""</f>
        <v/>
      </c>
      <c r="S10" s="80" t="str">
        <f>""</f>
        <v/>
      </c>
      <c r="T10" s="80">
        <v>0.52</v>
      </c>
      <c r="U10" s="80">
        <v>-0.26</v>
      </c>
      <c r="V10" s="80">
        <v>-0.26</v>
      </c>
      <c r="W10" s="80" t="str">
        <f>""</f>
        <v/>
      </c>
      <c r="X10" s="80" t="str">
        <f>""</f>
        <v/>
      </c>
      <c r="Y10" s="80" t="str">
        <f>""</f>
        <v/>
      </c>
      <c r="Z10" s="80" t="str">
        <f>""</f>
        <v/>
      </c>
      <c r="AA10" s="80" t="str">
        <f>""</f>
        <v/>
      </c>
      <c r="AB10" s="80" t="str">
        <f>""</f>
        <v/>
      </c>
      <c r="AC10" s="80" t="str">
        <f>""</f>
        <v/>
      </c>
      <c r="AD10" s="83">
        <v>30</v>
      </c>
      <c r="AE10" s="82">
        <f>SUMIF($B$38:$B$212,A10,$C$38:$C$212)</f>
        <v>0</v>
      </c>
      <c r="AF10" s="82">
        <f>I10*AE10</f>
        <v>0</v>
      </c>
    </row>
    <row r="11" spans="1:32" s="20" customFormat="1" x14ac:dyDescent="0.25">
      <c r="A11" s="85" t="s">
        <v>121</v>
      </c>
      <c r="B11" s="81">
        <v>1.5</v>
      </c>
      <c r="C11" s="81">
        <v>1.5</v>
      </c>
      <c r="D11" s="81">
        <v>0.7</v>
      </c>
      <c r="E11" s="81">
        <v>0</v>
      </c>
      <c r="F11" s="81">
        <v>0</v>
      </c>
      <c r="G11" s="81">
        <f t="shared" ref="G11:G12" si="6">B11*C11*D11*2.5</f>
        <v>3.9375</v>
      </c>
      <c r="H11" s="81">
        <f t="shared" si="5"/>
        <v>0</v>
      </c>
      <c r="I11" s="86">
        <v>4</v>
      </c>
      <c r="J11" s="80">
        <v>-0.45</v>
      </c>
      <c r="K11" s="80">
        <v>0.45</v>
      </c>
      <c r="L11" s="80">
        <v>-0.45</v>
      </c>
      <c r="M11" s="80">
        <v>0.45</v>
      </c>
      <c r="N11" s="81" t="str">
        <f>""</f>
        <v/>
      </c>
      <c r="O11" s="81" t="str">
        <f>""</f>
        <v/>
      </c>
      <c r="P11" s="81" t="str">
        <f>""</f>
        <v/>
      </c>
      <c r="Q11" s="81" t="str">
        <f>""</f>
        <v/>
      </c>
      <c r="R11" s="81" t="str">
        <f>""</f>
        <v/>
      </c>
      <c r="S11" s="81" t="str">
        <f>""</f>
        <v/>
      </c>
      <c r="T11" s="80">
        <v>0.45</v>
      </c>
      <c r="U11" s="80">
        <v>0.45</v>
      </c>
      <c r="V11" s="80">
        <v>-0.45</v>
      </c>
      <c r="W11" s="80">
        <v>-0.45</v>
      </c>
      <c r="X11" s="81" t="str">
        <f>""</f>
        <v/>
      </c>
      <c r="Y11" s="81" t="str">
        <f>""</f>
        <v/>
      </c>
      <c r="Z11" s="81" t="str">
        <f>""</f>
        <v/>
      </c>
      <c r="AA11" s="81" t="str">
        <f>""</f>
        <v/>
      </c>
      <c r="AB11" s="81" t="str">
        <f>""</f>
        <v/>
      </c>
      <c r="AC11" s="81" t="str">
        <f>""</f>
        <v/>
      </c>
      <c r="AD11" s="87">
        <v>30</v>
      </c>
      <c r="AE11" s="86">
        <f>SUMIF($B$38:$B$212,A11,$C$38:$C$212)</f>
        <v>2</v>
      </c>
      <c r="AF11" s="86">
        <f t="shared" ref="AF11" si="7">I11*AE11</f>
        <v>8</v>
      </c>
    </row>
    <row r="12" spans="1:32" s="20" customFormat="1" x14ac:dyDescent="0.25">
      <c r="A12" s="70" t="s">
        <v>122</v>
      </c>
      <c r="B12" s="71">
        <v>0.7</v>
      </c>
      <c r="C12" s="71">
        <v>0.7</v>
      </c>
      <c r="D12" s="71">
        <v>0.8</v>
      </c>
      <c r="E12" s="72">
        <v>0</v>
      </c>
      <c r="F12" s="71">
        <v>0</v>
      </c>
      <c r="G12" s="71">
        <f t="shared" si="6"/>
        <v>0.97999999999999987</v>
      </c>
      <c r="H12" s="71">
        <f t="shared" si="5"/>
        <v>0</v>
      </c>
      <c r="I12" s="73">
        <v>1</v>
      </c>
      <c r="J12" s="73">
        <v>100</v>
      </c>
      <c r="K12" s="71" t="str">
        <f>""</f>
        <v/>
      </c>
      <c r="L12" s="71" t="str">
        <f>""</f>
        <v/>
      </c>
      <c r="M12" s="71" t="str">
        <f>""</f>
        <v/>
      </c>
      <c r="N12" s="71" t="str">
        <f>""</f>
        <v/>
      </c>
      <c r="O12" s="71" t="str">
        <f>""</f>
        <v/>
      </c>
      <c r="P12" s="71" t="str">
        <f>""</f>
        <v/>
      </c>
      <c r="Q12" s="71" t="str">
        <f>""</f>
        <v/>
      </c>
      <c r="R12" s="71" t="str">
        <f>""</f>
        <v/>
      </c>
      <c r="S12" s="71" t="str">
        <f>""</f>
        <v/>
      </c>
      <c r="T12" s="73">
        <v>100</v>
      </c>
      <c r="U12" s="71" t="str">
        <f>""</f>
        <v/>
      </c>
      <c r="V12" s="71" t="str">
        <f>""</f>
        <v/>
      </c>
      <c r="W12" s="71" t="str">
        <f>""</f>
        <v/>
      </c>
      <c r="X12" s="71" t="str">
        <f>""</f>
        <v/>
      </c>
      <c r="Y12" s="71" t="str">
        <f>""</f>
        <v/>
      </c>
      <c r="Z12" s="71" t="str">
        <f>""</f>
        <v/>
      </c>
      <c r="AA12" s="71" t="str">
        <f>""</f>
        <v/>
      </c>
      <c r="AB12" s="71" t="str">
        <f>""</f>
        <v/>
      </c>
      <c r="AC12" s="71" t="str">
        <f>""</f>
        <v/>
      </c>
      <c r="AD12" s="74">
        <v>40</v>
      </c>
      <c r="AE12" s="73">
        <f>SUMIF($B$38:$B$212,A12,$C$38:$C$212)</f>
        <v>0</v>
      </c>
      <c r="AF12" s="73">
        <f>I12*AE12</f>
        <v>0</v>
      </c>
    </row>
    <row r="13" spans="1:32" s="20" customFormat="1" x14ac:dyDescent="0.25">
      <c r="A13" s="70" t="s">
        <v>123</v>
      </c>
      <c r="B13" s="71">
        <v>1.75</v>
      </c>
      <c r="C13" s="71">
        <v>0.7</v>
      </c>
      <c r="D13" s="71">
        <v>0.8</v>
      </c>
      <c r="E13" s="72">
        <v>0</v>
      </c>
      <c r="F13" s="71">
        <v>0</v>
      </c>
      <c r="G13" s="71">
        <f>B13*C13*D13*2.5</f>
        <v>2.4500000000000002</v>
      </c>
      <c r="H13" s="71">
        <f t="shared" si="5"/>
        <v>0</v>
      </c>
      <c r="I13" s="73">
        <v>2</v>
      </c>
      <c r="J13" s="75">
        <v>-0.52500000000000002</v>
      </c>
      <c r="K13" s="75">
        <v>0.52500000000000002</v>
      </c>
      <c r="L13" s="71" t="str">
        <f>""</f>
        <v/>
      </c>
      <c r="M13" s="71" t="str">
        <f>""</f>
        <v/>
      </c>
      <c r="N13" s="71" t="str">
        <f>""</f>
        <v/>
      </c>
      <c r="O13" s="71" t="str">
        <f>""</f>
        <v/>
      </c>
      <c r="P13" s="71" t="str">
        <f>""</f>
        <v/>
      </c>
      <c r="Q13" s="71" t="str">
        <f>""</f>
        <v/>
      </c>
      <c r="R13" s="71" t="str">
        <f>""</f>
        <v/>
      </c>
      <c r="S13" s="71" t="str">
        <f>""</f>
        <v/>
      </c>
      <c r="T13" s="73">
        <v>100</v>
      </c>
      <c r="U13" s="73">
        <v>100</v>
      </c>
      <c r="V13" s="71" t="str">
        <f>""</f>
        <v/>
      </c>
      <c r="W13" s="71" t="str">
        <f>""</f>
        <v/>
      </c>
      <c r="X13" s="71" t="str">
        <f>""</f>
        <v/>
      </c>
      <c r="Y13" s="71" t="str">
        <f>""</f>
        <v/>
      </c>
      <c r="Z13" s="71" t="str">
        <f>""</f>
        <v/>
      </c>
      <c r="AA13" s="71" t="str">
        <f>""</f>
        <v/>
      </c>
      <c r="AB13" s="71" t="str">
        <f>""</f>
        <v/>
      </c>
      <c r="AC13" s="71" t="str">
        <f>""</f>
        <v/>
      </c>
      <c r="AD13" s="74">
        <v>40</v>
      </c>
      <c r="AE13" s="73">
        <f>SUMIF($B$38:$B$212,A13,$C$38:$C$212)</f>
        <v>0</v>
      </c>
      <c r="AF13" s="73">
        <f>I13*AE13</f>
        <v>0</v>
      </c>
    </row>
    <row r="14" spans="1:32" s="20" customFormat="1" x14ac:dyDescent="0.25">
      <c r="A14" s="70" t="s">
        <v>124</v>
      </c>
      <c r="B14" s="71">
        <v>0.7</v>
      </c>
      <c r="C14" s="71">
        <v>1.75</v>
      </c>
      <c r="D14" s="71">
        <v>0.8</v>
      </c>
      <c r="E14" s="72">
        <v>0</v>
      </c>
      <c r="F14" s="71">
        <v>0</v>
      </c>
      <c r="G14" s="71">
        <f>B14*C14*D14*2.5</f>
        <v>2.4500000000000002</v>
      </c>
      <c r="H14" s="71">
        <f t="shared" ref="H14:H28" si="8">((B14*C14*E14)-(F14*E14))*1.8</f>
        <v>0</v>
      </c>
      <c r="I14" s="73">
        <v>2</v>
      </c>
      <c r="J14" s="73">
        <v>100</v>
      </c>
      <c r="K14" s="73">
        <v>100</v>
      </c>
      <c r="L14" s="71" t="str">
        <f>""</f>
        <v/>
      </c>
      <c r="M14" s="71" t="str">
        <f>""</f>
        <v/>
      </c>
      <c r="N14" s="71" t="str">
        <f>""</f>
        <v/>
      </c>
      <c r="O14" s="71" t="str">
        <f>""</f>
        <v/>
      </c>
      <c r="P14" s="71" t="str">
        <f>""</f>
        <v/>
      </c>
      <c r="Q14" s="71" t="str">
        <f>""</f>
        <v/>
      </c>
      <c r="R14" s="71" t="str">
        <f>""</f>
        <v/>
      </c>
      <c r="S14" s="71" t="str">
        <f>""</f>
        <v/>
      </c>
      <c r="T14" s="75">
        <v>0.52500000000000002</v>
      </c>
      <c r="U14" s="75">
        <v>-0.52500000000000002</v>
      </c>
      <c r="V14" s="71" t="str">
        <f>""</f>
        <v/>
      </c>
      <c r="W14" s="71" t="str">
        <f>""</f>
        <v/>
      </c>
      <c r="X14" s="71" t="str">
        <f>""</f>
        <v/>
      </c>
      <c r="Y14" s="71" t="str">
        <f>""</f>
        <v/>
      </c>
      <c r="Z14" s="71" t="str">
        <f>""</f>
        <v/>
      </c>
      <c r="AA14" s="71" t="str">
        <f>""</f>
        <v/>
      </c>
      <c r="AB14" s="71" t="str">
        <f>""</f>
        <v/>
      </c>
      <c r="AC14" s="71" t="str">
        <f>""</f>
        <v/>
      </c>
      <c r="AD14" s="74">
        <v>40</v>
      </c>
      <c r="AE14" s="73">
        <f>SUMIF($B$38:$B$212,A14,$C$38:$C$212)</f>
        <v>0</v>
      </c>
      <c r="AF14" s="73">
        <f>I14*AE14</f>
        <v>0</v>
      </c>
    </row>
    <row r="15" spans="1:32" s="20" customFormat="1" x14ac:dyDescent="0.25">
      <c r="A15" s="70" t="s">
        <v>125</v>
      </c>
      <c r="B15" s="71">
        <v>2</v>
      </c>
      <c r="C15" s="71">
        <v>1</v>
      </c>
      <c r="D15" s="71">
        <v>0.8</v>
      </c>
      <c r="E15" s="72">
        <v>0</v>
      </c>
      <c r="F15" s="71">
        <v>0</v>
      </c>
      <c r="G15" s="71">
        <f>B15*C15*D15*2.5</f>
        <v>4</v>
      </c>
      <c r="H15" s="71">
        <f t="shared" si="8"/>
        <v>0</v>
      </c>
      <c r="I15" s="73">
        <v>3</v>
      </c>
      <c r="J15" s="71">
        <v>0</v>
      </c>
      <c r="K15" s="75">
        <v>-0.52500000000000002</v>
      </c>
      <c r="L15" s="75">
        <v>0.52500000000000002</v>
      </c>
      <c r="M15" s="71" t="str">
        <f>""</f>
        <v/>
      </c>
      <c r="N15" s="71" t="str">
        <f>""</f>
        <v/>
      </c>
      <c r="O15" s="71" t="str">
        <f>""</f>
        <v/>
      </c>
      <c r="P15" s="71" t="str">
        <f>""</f>
        <v/>
      </c>
      <c r="Q15" s="71" t="str">
        <f>""</f>
        <v/>
      </c>
      <c r="R15" s="71" t="str">
        <f>""</f>
        <v/>
      </c>
      <c r="S15" s="71" t="str">
        <f>""</f>
        <v/>
      </c>
      <c r="T15" s="75">
        <v>0.60599999999999998</v>
      </c>
      <c r="U15" s="75">
        <v>-0.30299999999999999</v>
      </c>
      <c r="V15" s="75">
        <v>-0.30299999999999999</v>
      </c>
      <c r="W15" s="71" t="str">
        <f>""</f>
        <v/>
      </c>
      <c r="X15" s="71" t="str">
        <f>""</f>
        <v/>
      </c>
      <c r="Y15" s="71" t="str">
        <f>""</f>
        <v/>
      </c>
      <c r="Z15" s="71" t="str">
        <f>""</f>
        <v/>
      </c>
      <c r="AA15" s="71" t="str">
        <f>""</f>
        <v/>
      </c>
      <c r="AB15" s="71" t="str">
        <f>""</f>
        <v/>
      </c>
      <c r="AC15" s="71" t="str">
        <f>""</f>
        <v/>
      </c>
      <c r="AD15" s="74">
        <v>40</v>
      </c>
      <c r="AE15" s="73">
        <f>SUMIF($B$38:$B$212,A15,$C$38:$C$212)</f>
        <v>0</v>
      </c>
      <c r="AF15" s="73">
        <f>I15*AE15</f>
        <v>0</v>
      </c>
    </row>
    <row r="16" spans="1:32" s="20" customFormat="1" x14ac:dyDescent="0.25">
      <c r="A16" s="76" t="s">
        <v>126</v>
      </c>
      <c r="B16" s="72">
        <v>1.75</v>
      </c>
      <c r="C16" s="72">
        <v>1.75</v>
      </c>
      <c r="D16" s="71">
        <v>0.8</v>
      </c>
      <c r="E16" s="72">
        <v>0</v>
      </c>
      <c r="F16" s="72">
        <v>0</v>
      </c>
      <c r="G16" s="72">
        <f t="shared" ref="G16:G27" si="9">B16*C16*D16*2.5</f>
        <v>6.125</v>
      </c>
      <c r="H16" s="72">
        <f t="shared" si="8"/>
        <v>0</v>
      </c>
      <c r="I16" s="77">
        <v>4</v>
      </c>
      <c r="J16" s="75">
        <v>-0.52500000000000002</v>
      </c>
      <c r="K16" s="75">
        <v>0.52500000000000002</v>
      </c>
      <c r="L16" s="75">
        <v>-0.52500000000000002</v>
      </c>
      <c r="M16" s="75">
        <v>0.52500000000000002</v>
      </c>
      <c r="N16" s="72" t="str">
        <f>""</f>
        <v/>
      </c>
      <c r="O16" s="72" t="str">
        <f>""</f>
        <v/>
      </c>
      <c r="P16" s="72" t="str">
        <f>""</f>
        <v/>
      </c>
      <c r="Q16" s="72" t="str">
        <f>""</f>
        <v/>
      </c>
      <c r="R16" s="72" t="str">
        <f>""</f>
        <v/>
      </c>
      <c r="S16" s="72" t="str">
        <f>""</f>
        <v/>
      </c>
      <c r="T16" s="75">
        <v>0.52500000000000002</v>
      </c>
      <c r="U16" s="75">
        <v>0.52500000000000002</v>
      </c>
      <c r="V16" s="75">
        <v>-0.52500000000000002</v>
      </c>
      <c r="W16" s="75">
        <v>-0.52500000000000002</v>
      </c>
      <c r="X16" s="72" t="str">
        <f>""</f>
        <v/>
      </c>
      <c r="Y16" s="72" t="str">
        <f>""</f>
        <v/>
      </c>
      <c r="Z16" s="72" t="str">
        <f>""</f>
        <v/>
      </c>
      <c r="AA16" s="72" t="str">
        <f>""</f>
        <v/>
      </c>
      <c r="AB16" s="72" t="str">
        <f>""</f>
        <v/>
      </c>
      <c r="AC16" s="72" t="str">
        <f>""</f>
        <v/>
      </c>
      <c r="AD16" s="78">
        <v>40</v>
      </c>
      <c r="AE16" s="77">
        <f>SUMIF($B$38:$B$212,A16,$C$38:$C$212)</f>
        <v>0</v>
      </c>
      <c r="AF16" s="77">
        <f t="shared" ref="AF16" si="10">I16*AE16</f>
        <v>0</v>
      </c>
    </row>
    <row r="17" spans="1:32" s="20" customFormat="1" x14ac:dyDescent="0.25">
      <c r="A17" s="97" t="s">
        <v>128</v>
      </c>
      <c r="B17" s="98">
        <v>0.8</v>
      </c>
      <c r="C17" s="98">
        <v>0.8</v>
      </c>
      <c r="D17" s="98">
        <v>0.9</v>
      </c>
      <c r="E17" s="99">
        <v>0</v>
      </c>
      <c r="F17" s="98">
        <v>0</v>
      </c>
      <c r="G17" s="98">
        <f t="shared" ref="G17" si="11">B17*C17*D17*2.5</f>
        <v>1.4400000000000004</v>
      </c>
      <c r="H17" s="98">
        <f t="shared" ref="H17:H26" si="12">((B17*C17*E17)-(F17*E17))*1.8</f>
        <v>0</v>
      </c>
      <c r="I17" s="100">
        <v>1</v>
      </c>
      <c r="J17" s="100">
        <v>100</v>
      </c>
      <c r="K17" s="98" t="str">
        <f>""</f>
        <v/>
      </c>
      <c r="L17" s="98" t="str">
        <f>""</f>
        <v/>
      </c>
      <c r="M17" s="98" t="str">
        <f>""</f>
        <v/>
      </c>
      <c r="N17" s="98" t="str">
        <f>""</f>
        <v/>
      </c>
      <c r="O17" s="98" t="str">
        <f>""</f>
        <v/>
      </c>
      <c r="P17" s="98" t="str">
        <f>""</f>
        <v/>
      </c>
      <c r="Q17" s="98" t="str">
        <f>""</f>
        <v/>
      </c>
      <c r="R17" s="98" t="str">
        <f>""</f>
        <v/>
      </c>
      <c r="S17" s="98" t="str">
        <f>""</f>
        <v/>
      </c>
      <c r="T17" s="100">
        <v>100</v>
      </c>
      <c r="U17" s="98" t="str">
        <f>""</f>
        <v/>
      </c>
      <c r="V17" s="98" t="str">
        <f>""</f>
        <v/>
      </c>
      <c r="W17" s="98" t="str">
        <f>""</f>
        <v/>
      </c>
      <c r="X17" s="98" t="str">
        <f>""</f>
        <v/>
      </c>
      <c r="Y17" s="98" t="str">
        <f>""</f>
        <v/>
      </c>
      <c r="Z17" s="98" t="str">
        <f>""</f>
        <v/>
      </c>
      <c r="AA17" s="98" t="str">
        <f>""</f>
        <v/>
      </c>
      <c r="AB17" s="98" t="str">
        <f>""</f>
        <v/>
      </c>
      <c r="AC17" s="98" t="str">
        <f>""</f>
        <v/>
      </c>
      <c r="AD17" s="101">
        <v>50</v>
      </c>
      <c r="AE17" s="100">
        <f>SUMIF($B$38:$B$212,A17,$C$38:$C$212)</f>
        <v>0</v>
      </c>
      <c r="AF17" s="100">
        <f>I17*AE17</f>
        <v>0</v>
      </c>
    </row>
    <row r="18" spans="1:32" s="20" customFormat="1" x14ac:dyDescent="0.25">
      <c r="A18" s="97" t="s">
        <v>129</v>
      </c>
      <c r="B18" s="98">
        <v>2</v>
      </c>
      <c r="C18" s="98">
        <v>0.8</v>
      </c>
      <c r="D18" s="98">
        <v>0.9</v>
      </c>
      <c r="E18" s="99">
        <v>0</v>
      </c>
      <c r="F18" s="98">
        <v>0</v>
      </c>
      <c r="G18" s="98">
        <f>B18*C18*D18*2.5</f>
        <v>3.6000000000000005</v>
      </c>
      <c r="H18" s="98">
        <f t="shared" si="12"/>
        <v>0</v>
      </c>
      <c r="I18" s="100">
        <v>2</v>
      </c>
      <c r="J18" s="98">
        <v>-0.6</v>
      </c>
      <c r="K18" s="98">
        <v>0.6</v>
      </c>
      <c r="L18" s="98" t="str">
        <f>""</f>
        <v/>
      </c>
      <c r="M18" s="98" t="str">
        <f>""</f>
        <v/>
      </c>
      <c r="N18" s="98" t="str">
        <f>""</f>
        <v/>
      </c>
      <c r="O18" s="98" t="str">
        <f>""</f>
        <v/>
      </c>
      <c r="P18" s="98" t="str">
        <f>""</f>
        <v/>
      </c>
      <c r="Q18" s="98" t="str">
        <f>""</f>
        <v/>
      </c>
      <c r="R18" s="98" t="str">
        <f>""</f>
        <v/>
      </c>
      <c r="S18" s="98" t="str">
        <f>""</f>
        <v/>
      </c>
      <c r="T18" s="100">
        <v>100</v>
      </c>
      <c r="U18" s="100">
        <v>100</v>
      </c>
      <c r="V18" s="98" t="str">
        <f>""</f>
        <v/>
      </c>
      <c r="W18" s="98" t="str">
        <f>""</f>
        <v/>
      </c>
      <c r="X18" s="98" t="str">
        <f>""</f>
        <v/>
      </c>
      <c r="Y18" s="98" t="str">
        <f>""</f>
        <v/>
      </c>
      <c r="Z18" s="98" t="str">
        <f>""</f>
        <v/>
      </c>
      <c r="AA18" s="98" t="str">
        <f>""</f>
        <v/>
      </c>
      <c r="AB18" s="98" t="str">
        <f>""</f>
        <v/>
      </c>
      <c r="AC18" s="98" t="str">
        <f>""</f>
        <v/>
      </c>
      <c r="AD18" s="101">
        <v>50</v>
      </c>
      <c r="AE18" s="100">
        <f>SUMIF($B$38:$B$212,A18,$C$38:$C$212)</f>
        <v>0</v>
      </c>
      <c r="AF18" s="100">
        <f>I18*AE18</f>
        <v>0</v>
      </c>
    </row>
    <row r="19" spans="1:32" s="20" customFormat="1" x14ac:dyDescent="0.25">
      <c r="A19" s="97" t="s">
        <v>130</v>
      </c>
      <c r="B19" s="98">
        <v>0.8</v>
      </c>
      <c r="C19" s="98">
        <v>2</v>
      </c>
      <c r="D19" s="98">
        <v>0.9</v>
      </c>
      <c r="E19" s="99">
        <v>0</v>
      </c>
      <c r="F19" s="98">
        <v>0</v>
      </c>
      <c r="G19" s="98">
        <f>B19*C19*D19*2.5</f>
        <v>3.6000000000000005</v>
      </c>
      <c r="H19" s="98">
        <f t="shared" si="12"/>
        <v>0</v>
      </c>
      <c r="I19" s="100">
        <v>2</v>
      </c>
      <c r="J19" s="100">
        <v>100</v>
      </c>
      <c r="K19" s="100">
        <v>100</v>
      </c>
      <c r="L19" s="98" t="str">
        <f>""</f>
        <v/>
      </c>
      <c r="M19" s="98" t="str">
        <f>""</f>
        <v/>
      </c>
      <c r="N19" s="98" t="str">
        <f>""</f>
        <v/>
      </c>
      <c r="O19" s="98" t="str">
        <f>""</f>
        <v/>
      </c>
      <c r="P19" s="98" t="str">
        <f>""</f>
        <v/>
      </c>
      <c r="Q19" s="98" t="str">
        <f>""</f>
        <v/>
      </c>
      <c r="R19" s="98" t="str">
        <f>""</f>
        <v/>
      </c>
      <c r="S19" s="98" t="str">
        <f>""</f>
        <v/>
      </c>
      <c r="T19" s="98">
        <v>0.6</v>
      </c>
      <c r="U19" s="98">
        <v>-0.6</v>
      </c>
      <c r="V19" s="98" t="str">
        <f>""</f>
        <v/>
      </c>
      <c r="W19" s="98" t="str">
        <f>""</f>
        <v/>
      </c>
      <c r="X19" s="98" t="str">
        <f>""</f>
        <v/>
      </c>
      <c r="Y19" s="98" t="str">
        <f>""</f>
        <v/>
      </c>
      <c r="Z19" s="98" t="str">
        <f>""</f>
        <v/>
      </c>
      <c r="AA19" s="98" t="str">
        <f>""</f>
        <v/>
      </c>
      <c r="AB19" s="98" t="str">
        <f>""</f>
        <v/>
      </c>
      <c r="AC19" s="98" t="str">
        <f>""</f>
        <v/>
      </c>
      <c r="AD19" s="101">
        <v>50</v>
      </c>
      <c r="AE19" s="100">
        <f>SUMIF($B$38:$B$212,A19,$C$38:$C$212)</f>
        <v>0</v>
      </c>
      <c r="AF19" s="100">
        <f>I19*AE19</f>
        <v>0</v>
      </c>
    </row>
    <row r="20" spans="1:32" s="20" customFormat="1" x14ac:dyDescent="0.25">
      <c r="A20" s="97" t="s">
        <v>131</v>
      </c>
      <c r="B20" s="98">
        <v>2.61</v>
      </c>
      <c r="C20" s="98">
        <v>1</v>
      </c>
      <c r="D20" s="98">
        <v>0.9</v>
      </c>
      <c r="E20" s="99">
        <v>0</v>
      </c>
      <c r="F20" s="98">
        <v>0</v>
      </c>
      <c r="G20" s="98">
        <f>B20*C20*D20*2.5</f>
        <v>5.8724999999999996</v>
      </c>
      <c r="H20" s="98">
        <f t="shared" si="12"/>
        <v>0</v>
      </c>
      <c r="I20" s="100">
        <v>3</v>
      </c>
      <c r="J20" s="98">
        <v>0</v>
      </c>
      <c r="K20" s="98">
        <v>-0.6</v>
      </c>
      <c r="L20" s="98">
        <v>0.6</v>
      </c>
      <c r="M20" s="98" t="str">
        <f>""</f>
        <v/>
      </c>
      <c r="N20" s="98" t="str">
        <f>""</f>
        <v/>
      </c>
      <c r="O20" s="98" t="str">
        <f>""</f>
        <v/>
      </c>
      <c r="P20" s="98" t="str">
        <f>""</f>
        <v/>
      </c>
      <c r="Q20" s="98" t="str">
        <f>""</f>
        <v/>
      </c>
      <c r="R20" s="98" t="str">
        <f>""</f>
        <v/>
      </c>
      <c r="S20" s="98" t="str">
        <f>""</f>
        <v/>
      </c>
      <c r="T20" s="102">
        <v>0.69299999999999995</v>
      </c>
      <c r="U20" s="102">
        <v>-0.34599999999999997</v>
      </c>
      <c r="V20" s="102">
        <v>-0.34599999999999997</v>
      </c>
      <c r="W20" s="98" t="str">
        <f>""</f>
        <v/>
      </c>
      <c r="X20" s="98" t="str">
        <f>""</f>
        <v/>
      </c>
      <c r="Y20" s="98" t="str">
        <f>""</f>
        <v/>
      </c>
      <c r="Z20" s="98" t="str">
        <f>""</f>
        <v/>
      </c>
      <c r="AA20" s="98" t="str">
        <f>""</f>
        <v/>
      </c>
      <c r="AB20" s="98" t="str">
        <f>""</f>
        <v/>
      </c>
      <c r="AC20" s="98" t="str">
        <f>""</f>
        <v/>
      </c>
      <c r="AD20" s="101">
        <v>50</v>
      </c>
      <c r="AE20" s="100">
        <f>SUMIF($B$38:$B$212,A20,$C$38:$C$212)</f>
        <v>0</v>
      </c>
      <c r="AF20" s="100">
        <f>I20*AE20</f>
        <v>0</v>
      </c>
    </row>
    <row r="21" spans="1:32" s="20" customFormat="1" x14ac:dyDescent="0.25">
      <c r="A21" s="103" t="s">
        <v>132</v>
      </c>
      <c r="B21" s="99">
        <v>2</v>
      </c>
      <c r="C21" s="99">
        <v>2</v>
      </c>
      <c r="D21" s="98">
        <v>0.9</v>
      </c>
      <c r="E21" s="99">
        <v>0</v>
      </c>
      <c r="F21" s="99">
        <v>0</v>
      </c>
      <c r="G21" s="99">
        <f t="shared" ref="G21:G22" si="13">B21*C21*D21*2.5</f>
        <v>9</v>
      </c>
      <c r="H21" s="99">
        <f t="shared" si="12"/>
        <v>0</v>
      </c>
      <c r="I21" s="104">
        <v>4</v>
      </c>
      <c r="J21" s="98">
        <v>-0.6</v>
      </c>
      <c r="K21" s="98">
        <v>0.6</v>
      </c>
      <c r="L21" s="98">
        <v>-0.6</v>
      </c>
      <c r="M21" s="98">
        <v>0.6</v>
      </c>
      <c r="N21" s="99" t="str">
        <f>""</f>
        <v/>
      </c>
      <c r="O21" s="99" t="str">
        <f>""</f>
        <v/>
      </c>
      <c r="P21" s="99" t="str">
        <f>""</f>
        <v/>
      </c>
      <c r="Q21" s="99" t="str">
        <f>""</f>
        <v/>
      </c>
      <c r="R21" s="99" t="str">
        <f>""</f>
        <v/>
      </c>
      <c r="S21" s="99" t="str">
        <f>""</f>
        <v/>
      </c>
      <c r="T21" s="98">
        <v>0.6</v>
      </c>
      <c r="U21" s="98">
        <v>0.6</v>
      </c>
      <c r="V21" s="98">
        <v>-0.6</v>
      </c>
      <c r="W21" s="98">
        <v>-0.6</v>
      </c>
      <c r="X21" s="99" t="str">
        <f>""</f>
        <v/>
      </c>
      <c r="Y21" s="99" t="str">
        <f>""</f>
        <v/>
      </c>
      <c r="Z21" s="99" t="str">
        <f>""</f>
        <v/>
      </c>
      <c r="AA21" s="99" t="str">
        <f>""</f>
        <v/>
      </c>
      <c r="AB21" s="99" t="str">
        <f>""</f>
        <v/>
      </c>
      <c r="AC21" s="99" t="str">
        <f>""</f>
        <v/>
      </c>
      <c r="AD21" s="105">
        <v>50</v>
      </c>
      <c r="AE21" s="104">
        <f>SUMIF($B$38:$B$212,A21,$C$38:$C$212)</f>
        <v>0</v>
      </c>
      <c r="AF21" s="104">
        <f t="shared" ref="AF21" si="14">I21*AE21</f>
        <v>0</v>
      </c>
    </row>
    <row r="22" spans="1:32" s="20" customFormat="1" x14ac:dyDescent="0.25">
      <c r="A22" s="107" t="s">
        <v>133</v>
      </c>
      <c r="B22" s="108">
        <v>0.9</v>
      </c>
      <c r="C22" s="108">
        <v>0.9</v>
      </c>
      <c r="D22" s="108">
        <v>1</v>
      </c>
      <c r="E22" s="109">
        <v>0</v>
      </c>
      <c r="F22" s="108">
        <v>0</v>
      </c>
      <c r="G22" s="108">
        <f t="shared" si="13"/>
        <v>2.0250000000000004</v>
      </c>
      <c r="H22" s="108">
        <f t="shared" si="12"/>
        <v>0</v>
      </c>
      <c r="I22" s="110">
        <v>1</v>
      </c>
      <c r="J22" s="110">
        <v>100</v>
      </c>
      <c r="K22" s="108" t="str">
        <f>""</f>
        <v/>
      </c>
      <c r="L22" s="108" t="str">
        <f>""</f>
        <v/>
      </c>
      <c r="M22" s="108" t="str">
        <f>""</f>
        <v/>
      </c>
      <c r="N22" s="108" t="str">
        <f>""</f>
        <v/>
      </c>
      <c r="O22" s="108" t="str">
        <f>""</f>
        <v/>
      </c>
      <c r="P22" s="108" t="str">
        <f>""</f>
        <v/>
      </c>
      <c r="Q22" s="108" t="str">
        <f>""</f>
        <v/>
      </c>
      <c r="R22" s="108" t="str">
        <f>""</f>
        <v/>
      </c>
      <c r="S22" s="108" t="str">
        <f>""</f>
        <v/>
      </c>
      <c r="T22" s="110">
        <v>100</v>
      </c>
      <c r="U22" s="108" t="str">
        <f>""</f>
        <v/>
      </c>
      <c r="V22" s="108" t="str">
        <f>""</f>
        <v/>
      </c>
      <c r="W22" s="108" t="str">
        <f>""</f>
        <v/>
      </c>
      <c r="X22" s="108" t="str">
        <f>""</f>
        <v/>
      </c>
      <c r="Y22" s="108" t="str">
        <f>""</f>
        <v/>
      </c>
      <c r="Z22" s="108" t="str">
        <f>""</f>
        <v/>
      </c>
      <c r="AA22" s="108" t="str">
        <f>""</f>
        <v/>
      </c>
      <c r="AB22" s="108" t="str">
        <f>""</f>
        <v/>
      </c>
      <c r="AC22" s="108" t="str">
        <f>""</f>
        <v/>
      </c>
      <c r="AD22" s="111">
        <v>65</v>
      </c>
      <c r="AE22" s="110">
        <f>SUMIF($B$38:$B$212,A22,$C$38:$C$212)</f>
        <v>0</v>
      </c>
      <c r="AF22" s="110">
        <f>I22*AE22</f>
        <v>0</v>
      </c>
    </row>
    <row r="23" spans="1:32" s="20" customFormat="1" x14ac:dyDescent="0.25">
      <c r="A23" s="107" t="s">
        <v>134</v>
      </c>
      <c r="B23" s="108">
        <v>2.25</v>
      </c>
      <c r="C23" s="108">
        <v>0.9</v>
      </c>
      <c r="D23" s="108">
        <v>1</v>
      </c>
      <c r="E23" s="109">
        <v>0</v>
      </c>
      <c r="F23" s="108">
        <v>0</v>
      </c>
      <c r="G23" s="108">
        <f>B23*C23*D23*2.5</f>
        <v>5.0625</v>
      </c>
      <c r="H23" s="108">
        <f t="shared" si="12"/>
        <v>0</v>
      </c>
      <c r="I23" s="110">
        <v>2</v>
      </c>
      <c r="J23" s="112">
        <v>-0.67500000000000004</v>
      </c>
      <c r="K23" s="112">
        <v>0.67500000000000004</v>
      </c>
      <c r="L23" s="108" t="str">
        <f>""</f>
        <v/>
      </c>
      <c r="M23" s="108" t="str">
        <f>""</f>
        <v/>
      </c>
      <c r="N23" s="108" t="str">
        <f>""</f>
        <v/>
      </c>
      <c r="O23" s="108" t="str">
        <f>""</f>
        <v/>
      </c>
      <c r="P23" s="108" t="str">
        <f>""</f>
        <v/>
      </c>
      <c r="Q23" s="108" t="str">
        <f>""</f>
        <v/>
      </c>
      <c r="R23" s="108" t="str">
        <f>""</f>
        <v/>
      </c>
      <c r="S23" s="108" t="str">
        <f>""</f>
        <v/>
      </c>
      <c r="T23" s="110">
        <v>100</v>
      </c>
      <c r="U23" s="110">
        <v>100</v>
      </c>
      <c r="V23" s="108" t="str">
        <f>""</f>
        <v/>
      </c>
      <c r="W23" s="108" t="str">
        <f>""</f>
        <v/>
      </c>
      <c r="X23" s="108" t="str">
        <f>""</f>
        <v/>
      </c>
      <c r="Y23" s="108" t="str">
        <f>""</f>
        <v/>
      </c>
      <c r="Z23" s="108" t="str">
        <f>""</f>
        <v/>
      </c>
      <c r="AA23" s="108" t="str">
        <f>""</f>
        <v/>
      </c>
      <c r="AB23" s="108" t="str">
        <f>""</f>
        <v/>
      </c>
      <c r="AC23" s="108" t="str">
        <f>""</f>
        <v/>
      </c>
      <c r="AD23" s="111">
        <v>65</v>
      </c>
      <c r="AE23" s="110">
        <f>SUMIF($B$38:$B$212,A23,$C$38:$C$212)</f>
        <v>0</v>
      </c>
      <c r="AF23" s="110">
        <f>I23*AE23</f>
        <v>0</v>
      </c>
    </row>
    <row r="24" spans="1:32" s="20" customFormat="1" x14ac:dyDescent="0.25">
      <c r="A24" s="107" t="s">
        <v>135</v>
      </c>
      <c r="B24" s="108">
        <v>0.9</v>
      </c>
      <c r="C24" s="108">
        <v>2.25</v>
      </c>
      <c r="D24" s="108">
        <v>1</v>
      </c>
      <c r="E24" s="109">
        <v>0</v>
      </c>
      <c r="F24" s="108">
        <v>0</v>
      </c>
      <c r="G24" s="108">
        <f>B24*C24*D24*2.5</f>
        <v>5.0625</v>
      </c>
      <c r="H24" s="108">
        <f t="shared" si="12"/>
        <v>0</v>
      </c>
      <c r="I24" s="110">
        <v>2</v>
      </c>
      <c r="J24" s="110">
        <v>100</v>
      </c>
      <c r="K24" s="110">
        <v>100</v>
      </c>
      <c r="L24" s="108" t="str">
        <f>""</f>
        <v/>
      </c>
      <c r="M24" s="108" t="str">
        <f>""</f>
        <v/>
      </c>
      <c r="N24" s="108" t="str">
        <f>""</f>
        <v/>
      </c>
      <c r="O24" s="108" t="str">
        <f>""</f>
        <v/>
      </c>
      <c r="P24" s="108" t="str">
        <f>""</f>
        <v/>
      </c>
      <c r="Q24" s="108" t="str">
        <f>""</f>
        <v/>
      </c>
      <c r="R24" s="108" t="str">
        <f>""</f>
        <v/>
      </c>
      <c r="S24" s="108" t="str">
        <f>""</f>
        <v/>
      </c>
      <c r="T24" s="112">
        <v>0.67500000000000004</v>
      </c>
      <c r="U24" s="112">
        <v>-0.67500000000000004</v>
      </c>
      <c r="V24" s="108" t="str">
        <f>""</f>
        <v/>
      </c>
      <c r="W24" s="108" t="str">
        <f>""</f>
        <v/>
      </c>
      <c r="X24" s="108" t="str">
        <f>""</f>
        <v/>
      </c>
      <c r="Y24" s="108" t="str">
        <f>""</f>
        <v/>
      </c>
      <c r="Z24" s="108" t="str">
        <f>""</f>
        <v/>
      </c>
      <c r="AA24" s="108" t="str">
        <f>""</f>
        <v/>
      </c>
      <c r="AB24" s="108" t="str">
        <f>""</f>
        <v/>
      </c>
      <c r="AC24" s="108" t="str">
        <f>""</f>
        <v/>
      </c>
      <c r="AD24" s="111">
        <v>65</v>
      </c>
      <c r="AE24" s="110">
        <f>SUMIF($B$38:$B$212,A24,$C$38:$C$212)</f>
        <v>0</v>
      </c>
      <c r="AF24" s="110">
        <f>I24*AE24</f>
        <v>0</v>
      </c>
    </row>
    <row r="25" spans="1:32" s="20" customFormat="1" x14ac:dyDescent="0.25">
      <c r="A25" s="107" t="s">
        <v>136</v>
      </c>
      <c r="B25" s="108">
        <v>3.31</v>
      </c>
      <c r="C25" s="108">
        <v>1</v>
      </c>
      <c r="D25" s="108">
        <v>1</v>
      </c>
      <c r="E25" s="109">
        <v>0</v>
      </c>
      <c r="F25" s="108">
        <v>0</v>
      </c>
      <c r="G25" s="108">
        <f>B25*C25*D25*2.5</f>
        <v>8.2750000000000004</v>
      </c>
      <c r="H25" s="108">
        <f t="shared" si="12"/>
        <v>0</v>
      </c>
      <c r="I25" s="110">
        <v>3</v>
      </c>
      <c r="J25" s="108">
        <v>0</v>
      </c>
      <c r="K25" s="112">
        <v>-0.67500000000000004</v>
      </c>
      <c r="L25" s="112">
        <v>0.67500000000000004</v>
      </c>
      <c r="M25" s="108" t="str">
        <f>""</f>
        <v/>
      </c>
      <c r="N25" s="108" t="str">
        <f>""</f>
        <v/>
      </c>
      <c r="O25" s="108" t="str">
        <f>""</f>
        <v/>
      </c>
      <c r="P25" s="108" t="str">
        <f>""</f>
        <v/>
      </c>
      <c r="Q25" s="108" t="str">
        <f>""</f>
        <v/>
      </c>
      <c r="R25" s="108" t="str">
        <f>""</f>
        <v/>
      </c>
      <c r="S25" s="108" t="str">
        <f>""</f>
        <v/>
      </c>
      <c r="T25" s="112">
        <v>0.77900000000000003</v>
      </c>
      <c r="U25" s="112">
        <v>-0.39</v>
      </c>
      <c r="V25" s="112">
        <v>-0.39</v>
      </c>
      <c r="W25" s="108" t="str">
        <f>""</f>
        <v/>
      </c>
      <c r="X25" s="108" t="str">
        <f>""</f>
        <v/>
      </c>
      <c r="Y25" s="108" t="str">
        <f>""</f>
        <v/>
      </c>
      <c r="Z25" s="108" t="str">
        <f>""</f>
        <v/>
      </c>
      <c r="AA25" s="108" t="str">
        <f>""</f>
        <v/>
      </c>
      <c r="AB25" s="108" t="str">
        <f>""</f>
        <v/>
      </c>
      <c r="AC25" s="108" t="str">
        <f>""</f>
        <v/>
      </c>
      <c r="AD25" s="111">
        <v>65</v>
      </c>
      <c r="AE25" s="110">
        <f>SUMIF($B$38:$B$212,A25,$C$38:$C$212)</f>
        <v>0</v>
      </c>
      <c r="AF25" s="110">
        <f>I25*AE25</f>
        <v>0</v>
      </c>
    </row>
    <row r="26" spans="1:32" s="20" customFormat="1" x14ac:dyDescent="0.25">
      <c r="A26" s="113" t="s">
        <v>137</v>
      </c>
      <c r="B26" s="109">
        <v>2.25</v>
      </c>
      <c r="C26" s="109">
        <v>2.25</v>
      </c>
      <c r="D26" s="108">
        <v>1</v>
      </c>
      <c r="E26" s="109">
        <v>0</v>
      </c>
      <c r="F26" s="109">
        <v>0</v>
      </c>
      <c r="G26" s="109">
        <f t="shared" ref="G26" si="15">B26*C26*D26*2.5</f>
        <v>12.65625</v>
      </c>
      <c r="H26" s="109">
        <f t="shared" si="12"/>
        <v>0</v>
      </c>
      <c r="I26" s="114">
        <v>4</v>
      </c>
      <c r="J26" s="112">
        <v>-0.67500000000000004</v>
      </c>
      <c r="K26" s="112">
        <v>0.67500000000000004</v>
      </c>
      <c r="L26" s="112">
        <v>-0.67500000000000004</v>
      </c>
      <c r="M26" s="112">
        <v>0.67500000000000004</v>
      </c>
      <c r="N26" s="109" t="str">
        <f>""</f>
        <v/>
      </c>
      <c r="O26" s="109" t="str">
        <f>""</f>
        <v/>
      </c>
      <c r="P26" s="109" t="str">
        <f>""</f>
        <v/>
      </c>
      <c r="Q26" s="109" t="str">
        <f>""</f>
        <v/>
      </c>
      <c r="R26" s="109" t="str">
        <f>""</f>
        <v/>
      </c>
      <c r="S26" s="109" t="str">
        <f>""</f>
        <v/>
      </c>
      <c r="T26" s="112">
        <v>0.67500000000000004</v>
      </c>
      <c r="U26" s="112">
        <v>0.67500000000000004</v>
      </c>
      <c r="V26" s="112">
        <v>-0.67500000000000004</v>
      </c>
      <c r="W26" s="112">
        <v>-0.67500000000000004</v>
      </c>
      <c r="X26" s="109" t="str">
        <f>""</f>
        <v/>
      </c>
      <c r="Y26" s="109" t="str">
        <f>""</f>
        <v/>
      </c>
      <c r="Z26" s="109" t="str">
        <f>""</f>
        <v/>
      </c>
      <c r="AA26" s="109" t="str">
        <f>""</f>
        <v/>
      </c>
      <c r="AB26" s="109" t="str">
        <f>""</f>
        <v/>
      </c>
      <c r="AC26" s="109" t="str">
        <f>""</f>
        <v/>
      </c>
      <c r="AD26" s="115">
        <v>65</v>
      </c>
      <c r="AE26" s="114">
        <f>SUMIF($B$38:$B$212,A26,$C$38:$C$212)</f>
        <v>0</v>
      </c>
      <c r="AF26" s="114">
        <f t="shared" ref="AF26" si="16">I26*AE26</f>
        <v>0</v>
      </c>
    </row>
    <row r="27" spans="1:32" s="20" customFormat="1" x14ac:dyDescent="0.25">
      <c r="A27" s="88" t="s">
        <v>138</v>
      </c>
      <c r="B27" s="89">
        <v>1</v>
      </c>
      <c r="C27" s="89">
        <v>1</v>
      </c>
      <c r="D27" s="89">
        <v>1.1000000000000001</v>
      </c>
      <c r="E27" s="90">
        <v>0</v>
      </c>
      <c r="F27" s="89">
        <v>0</v>
      </c>
      <c r="G27" s="89">
        <f t="shared" si="9"/>
        <v>2.75</v>
      </c>
      <c r="H27" s="89">
        <f t="shared" si="8"/>
        <v>0</v>
      </c>
      <c r="I27" s="91">
        <v>1</v>
      </c>
      <c r="J27" s="91">
        <v>100</v>
      </c>
      <c r="K27" s="89" t="str">
        <f>""</f>
        <v/>
      </c>
      <c r="L27" s="89" t="str">
        <f>""</f>
        <v/>
      </c>
      <c r="M27" s="89" t="str">
        <f>""</f>
        <v/>
      </c>
      <c r="N27" s="89" t="str">
        <f>""</f>
        <v/>
      </c>
      <c r="O27" s="89" t="str">
        <f>""</f>
        <v/>
      </c>
      <c r="P27" s="89" t="str">
        <f>""</f>
        <v/>
      </c>
      <c r="Q27" s="89" t="str">
        <f>""</f>
        <v/>
      </c>
      <c r="R27" s="89" t="str">
        <f>""</f>
        <v/>
      </c>
      <c r="S27" s="89" t="str">
        <f>""</f>
        <v/>
      </c>
      <c r="T27" s="91">
        <v>100</v>
      </c>
      <c r="U27" s="89" t="str">
        <f>""</f>
        <v/>
      </c>
      <c r="V27" s="89" t="str">
        <f>""</f>
        <v/>
      </c>
      <c r="W27" s="89" t="str">
        <f>""</f>
        <v/>
      </c>
      <c r="X27" s="89" t="str">
        <f>""</f>
        <v/>
      </c>
      <c r="Y27" s="89" t="str">
        <f>""</f>
        <v/>
      </c>
      <c r="Z27" s="89" t="str">
        <f>""</f>
        <v/>
      </c>
      <c r="AA27" s="89" t="str">
        <f>""</f>
        <v/>
      </c>
      <c r="AB27" s="89" t="str">
        <f>""</f>
        <v/>
      </c>
      <c r="AC27" s="89" t="str">
        <f>""</f>
        <v/>
      </c>
      <c r="AD27" s="92">
        <v>80</v>
      </c>
      <c r="AE27" s="91">
        <f>SUMIF($B$38:$B$212,A27,$C$38:$C$212)</f>
        <v>0</v>
      </c>
      <c r="AF27" s="91">
        <f>I27*AE27</f>
        <v>0</v>
      </c>
    </row>
    <row r="28" spans="1:32" s="28" customFormat="1" x14ac:dyDescent="0.25">
      <c r="A28" s="88" t="s">
        <v>139</v>
      </c>
      <c r="B28" s="89">
        <v>2.5</v>
      </c>
      <c r="C28" s="89">
        <v>1</v>
      </c>
      <c r="D28" s="89">
        <v>1.1000000000000001</v>
      </c>
      <c r="E28" s="90">
        <v>0</v>
      </c>
      <c r="F28" s="89">
        <v>0</v>
      </c>
      <c r="G28" s="89">
        <f>B28*C28*D28*2.5</f>
        <v>6.875</v>
      </c>
      <c r="H28" s="89">
        <f t="shared" si="8"/>
        <v>0</v>
      </c>
      <c r="I28" s="91">
        <v>2</v>
      </c>
      <c r="J28" s="89">
        <v>-0.75</v>
      </c>
      <c r="K28" s="89">
        <v>0.75</v>
      </c>
      <c r="L28" s="89" t="str">
        <f>""</f>
        <v/>
      </c>
      <c r="M28" s="89" t="str">
        <f>""</f>
        <v/>
      </c>
      <c r="N28" s="89" t="str">
        <f>""</f>
        <v/>
      </c>
      <c r="O28" s="89" t="str">
        <f>""</f>
        <v/>
      </c>
      <c r="P28" s="89" t="str">
        <f>""</f>
        <v/>
      </c>
      <c r="Q28" s="89" t="str">
        <f>""</f>
        <v/>
      </c>
      <c r="R28" s="89" t="str">
        <f>""</f>
        <v/>
      </c>
      <c r="S28" s="89" t="str">
        <f>""</f>
        <v/>
      </c>
      <c r="T28" s="91">
        <v>100</v>
      </c>
      <c r="U28" s="91">
        <v>100</v>
      </c>
      <c r="V28" s="89" t="str">
        <f>""</f>
        <v/>
      </c>
      <c r="W28" s="89" t="str">
        <f>""</f>
        <v/>
      </c>
      <c r="X28" s="89" t="str">
        <f>""</f>
        <v/>
      </c>
      <c r="Y28" s="89" t="str">
        <f>""</f>
        <v/>
      </c>
      <c r="Z28" s="89" t="str">
        <f>""</f>
        <v/>
      </c>
      <c r="AA28" s="89" t="str">
        <f>""</f>
        <v/>
      </c>
      <c r="AB28" s="89" t="str">
        <f>""</f>
        <v/>
      </c>
      <c r="AC28" s="89" t="str">
        <f>""</f>
        <v/>
      </c>
      <c r="AD28" s="92">
        <v>80</v>
      </c>
      <c r="AE28" s="91">
        <f>SUMIF($B$38:$B$212,A28,$C$38:$C$212)</f>
        <v>0</v>
      </c>
      <c r="AF28" s="91">
        <f>I28*AE28</f>
        <v>0</v>
      </c>
    </row>
    <row r="29" spans="1:32" s="20" customFormat="1" x14ac:dyDescent="0.25">
      <c r="A29" s="88" t="s">
        <v>140</v>
      </c>
      <c r="B29" s="89">
        <v>1</v>
      </c>
      <c r="C29" s="89">
        <v>2.5</v>
      </c>
      <c r="D29" s="89">
        <v>1.1000000000000001</v>
      </c>
      <c r="E29" s="90">
        <v>0</v>
      </c>
      <c r="F29" s="89">
        <v>0</v>
      </c>
      <c r="G29" s="89">
        <f>B29*C29*D29*2.5</f>
        <v>6.875</v>
      </c>
      <c r="H29" s="89">
        <f t="shared" ref="H29:H31" si="17">((B29*C29*E29)-(F29*E29))*1.8</f>
        <v>0</v>
      </c>
      <c r="I29" s="91">
        <v>2</v>
      </c>
      <c r="J29" s="91">
        <v>100</v>
      </c>
      <c r="K29" s="91">
        <v>100</v>
      </c>
      <c r="L29" s="89" t="str">
        <f>""</f>
        <v/>
      </c>
      <c r="M29" s="89" t="str">
        <f>""</f>
        <v/>
      </c>
      <c r="N29" s="89" t="str">
        <f>""</f>
        <v/>
      </c>
      <c r="O29" s="89" t="str">
        <f>""</f>
        <v/>
      </c>
      <c r="P29" s="89" t="str">
        <f>""</f>
        <v/>
      </c>
      <c r="Q29" s="89" t="str">
        <f>""</f>
        <v/>
      </c>
      <c r="R29" s="89" t="str">
        <f>""</f>
        <v/>
      </c>
      <c r="S29" s="89" t="str">
        <f>""</f>
        <v/>
      </c>
      <c r="T29" s="89">
        <v>0.75</v>
      </c>
      <c r="U29" s="89">
        <v>-0.75</v>
      </c>
      <c r="V29" s="89" t="str">
        <f>""</f>
        <v/>
      </c>
      <c r="W29" s="89" t="str">
        <f>""</f>
        <v/>
      </c>
      <c r="X29" s="89" t="str">
        <f>""</f>
        <v/>
      </c>
      <c r="Y29" s="89" t="str">
        <f>""</f>
        <v/>
      </c>
      <c r="Z29" s="89" t="str">
        <f>""</f>
        <v/>
      </c>
      <c r="AA29" s="89" t="str">
        <f>""</f>
        <v/>
      </c>
      <c r="AB29" s="89" t="str">
        <f>""</f>
        <v/>
      </c>
      <c r="AC29" s="89" t="str">
        <f>""</f>
        <v/>
      </c>
      <c r="AD29" s="92">
        <v>80</v>
      </c>
      <c r="AE29" s="91">
        <f>SUMIF($B$38:$B$212,A29,$C$38:$C$212)</f>
        <v>0</v>
      </c>
      <c r="AF29" s="91">
        <f>I29*AE29</f>
        <v>0</v>
      </c>
    </row>
    <row r="30" spans="1:32" s="20" customFormat="1" x14ac:dyDescent="0.25">
      <c r="A30" s="88" t="s">
        <v>141</v>
      </c>
      <c r="B30" s="89">
        <v>4.09</v>
      </c>
      <c r="C30" s="89">
        <v>1</v>
      </c>
      <c r="D30" s="89">
        <v>1.1000000000000001</v>
      </c>
      <c r="E30" s="90">
        <v>0</v>
      </c>
      <c r="F30" s="89">
        <v>0</v>
      </c>
      <c r="G30" s="89">
        <f>B30*C30*D30*2.5</f>
        <v>11.247500000000002</v>
      </c>
      <c r="H30" s="89">
        <f t="shared" si="17"/>
        <v>0</v>
      </c>
      <c r="I30" s="91">
        <v>3</v>
      </c>
      <c r="J30" s="89">
        <v>0</v>
      </c>
      <c r="K30" s="89">
        <v>-0.75</v>
      </c>
      <c r="L30" s="89">
        <v>0.75</v>
      </c>
      <c r="M30" s="89" t="str">
        <f>""</f>
        <v/>
      </c>
      <c r="N30" s="89" t="str">
        <f>""</f>
        <v/>
      </c>
      <c r="O30" s="89" t="str">
        <f>""</f>
        <v/>
      </c>
      <c r="P30" s="89" t="str">
        <f>""</f>
        <v/>
      </c>
      <c r="Q30" s="89" t="str">
        <f>""</f>
        <v/>
      </c>
      <c r="R30" s="89" t="str">
        <f>""</f>
        <v/>
      </c>
      <c r="S30" s="89" t="str">
        <f>""</f>
        <v/>
      </c>
      <c r="T30" s="93">
        <v>0.86599999999999999</v>
      </c>
      <c r="U30" s="93">
        <v>-0.433</v>
      </c>
      <c r="V30" s="93">
        <v>-0.433</v>
      </c>
      <c r="W30" s="89" t="str">
        <f>""</f>
        <v/>
      </c>
      <c r="X30" s="89" t="str">
        <f>""</f>
        <v/>
      </c>
      <c r="Y30" s="89" t="str">
        <f>""</f>
        <v/>
      </c>
      <c r="Z30" s="89" t="str">
        <f>""</f>
        <v/>
      </c>
      <c r="AA30" s="89" t="str">
        <f>""</f>
        <v/>
      </c>
      <c r="AB30" s="89" t="str">
        <f>""</f>
        <v/>
      </c>
      <c r="AC30" s="89" t="str">
        <f>""</f>
        <v/>
      </c>
      <c r="AD30" s="92">
        <v>80</v>
      </c>
      <c r="AE30" s="91">
        <f>SUMIF($B$38:$B$212,A30,$C$38:$C$212)</f>
        <v>0</v>
      </c>
      <c r="AF30" s="91">
        <f>I30*AE30</f>
        <v>0</v>
      </c>
    </row>
    <row r="31" spans="1:32" s="20" customFormat="1" ht="15.75" thickBot="1" x14ac:dyDescent="0.3">
      <c r="A31" s="94" t="s">
        <v>142</v>
      </c>
      <c r="B31" s="90">
        <v>2.5</v>
      </c>
      <c r="C31" s="90">
        <v>2.5</v>
      </c>
      <c r="D31" s="89">
        <v>1.1000000000000001</v>
      </c>
      <c r="E31" s="90">
        <v>0</v>
      </c>
      <c r="F31" s="90">
        <v>0</v>
      </c>
      <c r="G31" s="90">
        <f t="shared" ref="G31" si="18">B31*C31*D31*2.5</f>
        <v>17.187500000000004</v>
      </c>
      <c r="H31" s="90">
        <f t="shared" si="17"/>
        <v>0</v>
      </c>
      <c r="I31" s="95">
        <v>4</v>
      </c>
      <c r="J31" s="89">
        <v>-0.75</v>
      </c>
      <c r="K31" s="89">
        <v>0.75</v>
      </c>
      <c r="L31" s="89">
        <v>-0.75</v>
      </c>
      <c r="M31" s="89">
        <v>0.75</v>
      </c>
      <c r="N31" s="90" t="str">
        <f>""</f>
        <v/>
      </c>
      <c r="O31" s="90" t="str">
        <f>""</f>
        <v/>
      </c>
      <c r="P31" s="90" t="str">
        <f>""</f>
        <v/>
      </c>
      <c r="Q31" s="90" t="str">
        <f>""</f>
        <v/>
      </c>
      <c r="R31" s="90" t="str">
        <f>""</f>
        <v/>
      </c>
      <c r="S31" s="90" t="str">
        <f>""</f>
        <v/>
      </c>
      <c r="T31" s="89">
        <v>0.75</v>
      </c>
      <c r="U31" s="89">
        <v>0.75</v>
      </c>
      <c r="V31" s="89">
        <v>-0.75</v>
      </c>
      <c r="W31" s="89">
        <v>-0.75</v>
      </c>
      <c r="X31" s="90" t="str">
        <f>""</f>
        <v/>
      </c>
      <c r="Y31" s="90" t="str">
        <f>""</f>
        <v/>
      </c>
      <c r="Z31" s="90" t="str">
        <f>""</f>
        <v/>
      </c>
      <c r="AA31" s="90" t="str">
        <f>""</f>
        <v/>
      </c>
      <c r="AB31" s="90" t="str">
        <f>""</f>
        <v/>
      </c>
      <c r="AC31" s="90" t="str">
        <f>""</f>
        <v/>
      </c>
      <c r="AD31" s="96">
        <v>80</v>
      </c>
      <c r="AE31" s="95">
        <f>SUMIF($B$38:$B$212,A31,$C$38:$C$212)</f>
        <v>0</v>
      </c>
      <c r="AF31" s="95">
        <f t="shared" ref="AF31" si="19">I31*AE31</f>
        <v>0</v>
      </c>
    </row>
    <row r="32" spans="1:32" ht="15.75" thickBot="1" x14ac:dyDescent="0.3">
      <c r="AD32" s="56" t="s">
        <v>75</v>
      </c>
      <c r="AE32" s="57"/>
      <c r="AF32" s="29">
        <f>SUM(AF2:AF31)</f>
        <v>56</v>
      </c>
    </row>
    <row r="34" spans="1:32" x14ac:dyDescent="0.25">
      <c r="A34" s="122" t="s">
        <v>127</v>
      </c>
      <c r="B34" s="123"/>
      <c r="C34" s="124"/>
      <c r="D34" s="19"/>
      <c r="E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32" x14ac:dyDescent="0.25">
      <c r="A35" s="125"/>
      <c r="B35" s="126"/>
      <c r="C35" s="127"/>
      <c r="D35" s="19"/>
      <c r="E35" s="58" t="s">
        <v>78</v>
      </c>
      <c r="F35" s="59"/>
      <c r="G35" s="59"/>
      <c r="H35" s="6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32" x14ac:dyDescent="0.25">
      <c r="A36" s="36" t="s">
        <v>53</v>
      </c>
      <c r="B36" s="36" t="s">
        <v>54</v>
      </c>
      <c r="C36" s="36" t="s">
        <v>70</v>
      </c>
      <c r="D36" s="19"/>
      <c r="E36" s="58" t="s">
        <v>143</v>
      </c>
      <c r="F36" s="59"/>
      <c r="G36" s="59"/>
      <c r="H36" s="6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F36" s="15"/>
    </row>
    <row r="37" spans="1:32" x14ac:dyDescent="0.25">
      <c r="A37" s="3"/>
      <c r="B37" s="3"/>
      <c r="C37" s="3"/>
      <c r="E37" s="120">
        <f>'Planta de Carga'!AA5</f>
        <v>20</v>
      </c>
      <c r="F37" s="120">
        <f>'Planta de Carga'!AB5</f>
        <v>30</v>
      </c>
      <c r="G37" s="3"/>
      <c r="H37" s="3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E37" s="15"/>
      <c r="AF37" s="15"/>
    </row>
    <row r="38" spans="1:32" x14ac:dyDescent="0.25">
      <c r="A38" s="3" t="str">
        <f>'Planta de Carga'!A6</f>
        <v>P1</v>
      </c>
      <c r="B38" s="61" t="s">
        <v>80</v>
      </c>
      <c r="C38" s="23">
        <v>1</v>
      </c>
      <c r="E38" s="121">
        <f>'Planta de Carga'!AA6</f>
        <v>1</v>
      </c>
      <c r="F38" s="121">
        <f>'Planta de Carga'!AB6</f>
        <v>1</v>
      </c>
      <c r="G38" s="3"/>
      <c r="H38" s="3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F38" s="15"/>
    </row>
    <row r="39" spans="1:32" s="19" customFormat="1" x14ac:dyDescent="0.25">
      <c r="A39" s="3" t="str">
        <f>'Planta de Carga'!A7</f>
        <v>P2</v>
      </c>
      <c r="B39" s="61" t="s">
        <v>80</v>
      </c>
      <c r="C39" s="23">
        <v>1</v>
      </c>
      <c r="E39" s="121">
        <f>'Planta de Carga'!AA7</f>
        <v>1</v>
      </c>
      <c r="F39" s="121">
        <f>'Planta de Carga'!AB7</f>
        <v>1</v>
      </c>
      <c r="G39" s="3"/>
      <c r="H39" s="3"/>
      <c r="AF39" s="15"/>
    </row>
    <row r="40" spans="1:32" s="19" customFormat="1" x14ac:dyDescent="0.25">
      <c r="A40" s="3" t="str">
        <f>'Planta de Carga'!A8</f>
        <v>P3</v>
      </c>
      <c r="B40" s="61" t="s">
        <v>80</v>
      </c>
      <c r="C40" s="23">
        <v>1</v>
      </c>
      <c r="E40" s="121">
        <f>'Planta de Carga'!AA8</f>
        <v>1</v>
      </c>
      <c r="F40" s="121">
        <f>'Planta de Carga'!AB8</f>
        <v>1</v>
      </c>
      <c r="G40" s="3"/>
      <c r="H40" s="3"/>
    </row>
    <row r="41" spans="1:32" x14ac:dyDescent="0.25">
      <c r="A41" s="3" t="str">
        <f>'Planta de Carga'!A9</f>
        <v>P4</v>
      </c>
      <c r="B41" s="61" t="s">
        <v>81</v>
      </c>
      <c r="C41" s="23">
        <v>1</v>
      </c>
      <c r="E41" s="121">
        <f>'Planta de Carga'!AA9</f>
        <v>2</v>
      </c>
      <c r="F41" s="121">
        <f>'Planta de Carga'!AB9</f>
        <v>1</v>
      </c>
      <c r="G41" s="3"/>
      <c r="H41" s="3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32" s="19" customFormat="1" x14ac:dyDescent="0.25">
      <c r="A42" s="3" t="str">
        <f>'Planta de Carga'!A10</f>
        <v>P5</v>
      </c>
      <c r="B42" s="61" t="s">
        <v>84</v>
      </c>
      <c r="C42" s="23">
        <v>1</v>
      </c>
      <c r="E42" s="121">
        <f>'Planta de Carga'!AA10</f>
        <v>4</v>
      </c>
      <c r="F42" s="121">
        <f>'Planta de Carga'!AB10</f>
        <v>3</v>
      </c>
      <c r="G42" s="3"/>
      <c r="H42" s="3"/>
    </row>
    <row r="43" spans="1:32" x14ac:dyDescent="0.25">
      <c r="A43" s="3" t="str">
        <f>'Planta de Carga'!A11</f>
        <v>P6</v>
      </c>
      <c r="B43" s="61" t="s">
        <v>81</v>
      </c>
      <c r="C43" s="23">
        <v>1</v>
      </c>
      <c r="E43" s="121">
        <f>'Planta de Carga'!AA11</f>
        <v>2</v>
      </c>
      <c r="F43" s="121">
        <f>'Planta de Carga'!AB11</f>
        <v>1</v>
      </c>
      <c r="G43" s="31"/>
      <c r="H43" s="3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32" x14ac:dyDescent="0.25">
      <c r="A44" s="3" t="str">
        <f>'Planta de Carga'!A12</f>
        <v>P7</v>
      </c>
      <c r="B44" s="61" t="s">
        <v>83</v>
      </c>
      <c r="C44" s="23">
        <v>1</v>
      </c>
      <c r="E44" s="121">
        <f>'Planta de Carga'!AA12</f>
        <v>3</v>
      </c>
      <c r="F44" s="121">
        <f>'Planta de Carga'!AB12</f>
        <v>2</v>
      </c>
      <c r="G44" s="3"/>
      <c r="H44" s="3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32" x14ac:dyDescent="0.25">
      <c r="A45" s="3" t="str">
        <f>'Planta de Carga'!A13</f>
        <v>P8</v>
      </c>
      <c r="B45" s="85" t="s">
        <v>121</v>
      </c>
      <c r="C45" s="23">
        <v>1</v>
      </c>
      <c r="E45" s="121">
        <f>'Planta de Carga'!AA13</f>
        <v>6</v>
      </c>
      <c r="F45" s="121">
        <f>'Planta de Carga'!AB13</f>
        <v>4</v>
      </c>
      <c r="G45" s="3"/>
      <c r="H45" s="3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32" x14ac:dyDescent="0.25">
      <c r="A46" s="3" t="str">
        <f>'Planta de Carga'!A14</f>
        <v>P9</v>
      </c>
      <c r="B46" s="61" t="s">
        <v>81</v>
      </c>
      <c r="C46" s="23">
        <v>1</v>
      </c>
      <c r="E46" s="121">
        <f>'Planta de Carga'!AA14</f>
        <v>2</v>
      </c>
      <c r="F46" s="121">
        <f>'Planta de Carga'!AB14</f>
        <v>2</v>
      </c>
      <c r="G46" s="3"/>
      <c r="H46" s="3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32" x14ac:dyDescent="0.25">
      <c r="A47" s="3" t="str">
        <f>'Planta de Carga'!A15</f>
        <v>P10</v>
      </c>
      <c r="B47" s="61" t="s">
        <v>83</v>
      </c>
      <c r="C47" s="23">
        <v>1</v>
      </c>
      <c r="E47" s="121">
        <f>'Planta de Carga'!AA15</f>
        <v>3</v>
      </c>
      <c r="F47" s="121">
        <f>'Planta de Carga'!AB15</f>
        <v>2</v>
      </c>
      <c r="G47" s="3"/>
      <c r="H47" s="3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32" x14ac:dyDescent="0.25">
      <c r="A48" s="3" t="str">
        <f>'Planta de Carga'!A16</f>
        <v>P11</v>
      </c>
      <c r="B48" s="61" t="s">
        <v>84</v>
      </c>
      <c r="C48" s="23">
        <v>1</v>
      </c>
      <c r="E48" s="121">
        <f>'Planta de Carga'!AA16</f>
        <v>4</v>
      </c>
      <c r="F48" s="121">
        <f>'Planta de Carga'!AB16</f>
        <v>3</v>
      </c>
      <c r="G48" s="3"/>
      <c r="H48" s="3"/>
      <c r="I48" s="19"/>
      <c r="J48" s="17"/>
      <c r="K48" s="17"/>
      <c r="L48" s="1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12" x14ac:dyDescent="0.25">
      <c r="A49" s="3" t="str">
        <f>'Planta de Carga'!A17</f>
        <v>P12</v>
      </c>
      <c r="B49" s="61" t="s">
        <v>80</v>
      </c>
      <c r="C49" s="23">
        <v>1</v>
      </c>
      <c r="E49" s="121">
        <f>'Planta de Carga'!AA17</f>
        <v>1</v>
      </c>
      <c r="F49" s="121">
        <f>'Planta de Carga'!AB17</f>
        <v>1</v>
      </c>
      <c r="G49" s="3"/>
      <c r="H49" s="3"/>
    </row>
    <row r="50" spans="1:12" x14ac:dyDescent="0.25">
      <c r="A50" s="3" t="str">
        <f>'Planta de Carga'!A18</f>
        <v>P13</v>
      </c>
      <c r="B50" s="61" t="s">
        <v>83</v>
      </c>
      <c r="C50" s="23">
        <v>1</v>
      </c>
      <c r="E50" s="121">
        <f>'Planta de Carga'!AA18</f>
        <v>3</v>
      </c>
      <c r="F50" s="121">
        <f>'Planta de Carga'!AB18</f>
        <v>2</v>
      </c>
      <c r="G50" s="3"/>
      <c r="H50" s="3"/>
    </row>
    <row r="51" spans="1:12" x14ac:dyDescent="0.25">
      <c r="A51" s="3" t="str">
        <f>'Planta de Carga'!A19</f>
        <v>P14</v>
      </c>
      <c r="B51" s="61" t="s">
        <v>84</v>
      </c>
      <c r="C51" s="23">
        <v>1</v>
      </c>
      <c r="E51" s="121">
        <f>'Planta de Carga'!AA19</f>
        <v>4</v>
      </c>
      <c r="F51" s="121">
        <f>'Planta de Carga'!AB19</f>
        <v>3</v>
      </c>
      <c r="G51" s="3"/>
      <c r="H51" s="3"/>
    </row>
    <row r="52" spans="1:12" x14ac:dyDescent="0.25">
      <c r="A52" s="3" t="str">
        <f>'Planta de Carga'!A20</f>
        <v>P15</v>
      </c>
      <c r="B52" s="61" t="s">
        <v>80</v>
      </c>
      <c r="C52" s="23">
        <v>1</v>
      </c>
      <c r="E52" s="121">
        <f>'Planta de Carga'!AA20</f>
        <v>1</v>
      </c>
      <c r="F52" s="121">
        <f>'Planta de Carga'!AB20</f>
        <v>1</v>
      </c>
      <c r="G52" s="3"/>
      <c r="H52" s="3"/>
    </row>
    <row r="53" spans="1:12" x14ac:dyDescent="0.25">
      <c r="A53" s="3" t="str">
        <f>'Planta de Carga'!A21</f>
        <v>P16</v>
      </c>
      <c r="B53" s="61" t="s">
        <v>83</v>
      </c>
      <c r="C53" s="23">
        <v>1</v>
      </c>
      <c r="E53" s="121">
        <f>'Planta de Carga'!AA21</f>
        <v>3</v>
      </c>
      <c r="F53" s="121">
        <f>'Planta de Carga'!AB21</f>
        <v>2</v>
      </c>
      <c r="G53" s="3"/>
      <c r="H53" s="3"/>
    </row>
    <row r="54" spans="1:12" x14ac:dyDescent="0.25">
      <c r="A54" s="3" t="str">
        <f>'Planta de Carga'!A22</f>
        <v>P17</v>
      </c>
      <c r="B54" s="85" t="s">
        <v>121</v>
      </c>
      <c r="C54" s="23">
        <v>1</v>
      </c>
      <c r="E54" s="121">
        <f>'Planta de Carga'!AA22</f>
        <v>6</v>
      </c>
      <c r="F54" s="121">
        <f>'Planta de Carga'!AB22</f>
        <v>4</v>
      </c>
      <c r="G54" s="3"/>
      <c r="H54" s="3"/>
    </row>
    <row r="55" spans="1:12" x14ac:dyDescent="0.25">
      <c r="A55" s="3" t="str">
        <f>'Planta de Carga'!A23</f>
        <v>P18</v>
      </c>
      <c r="B55" s="61" t="s">
        <v>81</v>
      </c>
      <c r="C55" s="23">
        <v>1</v>
      </c>
      <c r="E55" s="121">
        <f>'Planta de Carga'!AA23</f>
        <v>2</v>
      </c>
      <c r="F55" s="121">
        <f>'Planta de Carga'!AB23</f>
        <v>2</v>
      </c>
      <c r="G55" s="3"/>
      <c r="H55" s="3"/>
    </row>
    <row r="56" spans="1:12" x14ac:dyDescent="0.25">
      <c r="A56" s="3" t="str">
        <f>'Planta de Carga'!A24</f>
        <v>P19</v>
      </c>
      <c r="B56" s="61" t="s">
        <v>80</v>
      </c>
      <c r="C56" s="23">
        <v>1</v>
      </c>
      <c r="E56" s="121">
        <f>'Planta de Carga'!AA24</f>
        <v>1</v>
      </c>
      <c r="F56" s="121">
        <f>'Planta de Carga'!AB24</f>
        <v>1</v>
      </c>
      <c r="G56" s="3"/>
      <c r="H56" s="3"/>
    </row>
    <row r="57" spans="1:12" x14ac:dyDescent="0.25">
      <c r="A57" s="3" t="str">
        <f>'Planta de Carga'!A25</f>
        <v>P20</v>
      </c>
      <c r="B57" s="61" t="s">
        <v>84</v>
      </c>
      <c r="C57" s="23">
        <v>1</v>
      </c>
      <c r="E57" s="121">
        <f>'Planta de Carga'!AA25</f>
        <v>4</v>
      </c>
      <c r="F57" s="121">
        <f>'Planta de Carga'!AB25</f>
        <v>3</v>
      </c>
      <c r="G57" s="3"/>
      <c r="H57" s="3"/>
    </row>
    <row r="58" spans="1:12" x14ac:dyDescent="0.25">
      <c r="A58" s="3" t="str">
        <f>'Planta de Carga'!A26</f>
        <v>P21</v>
      </c>
      <c r="B58" s="61" t="s">
        <v>81</v>
      </c>
      <c r="C58" s="23">
        <v>1</v>
      </c>
      <c r="E58" s="121">
        <f>'Planta de Carga'!AA26</f>
        <v>2</v>
      </c>
      <c r="F58" s="121">
        <f>'Planta de Carga'!AB26</f>
        <v>1</v>
      </c>
      <c r="G58" s="3"/>
      <c r="H58" s="3"/>
    </row>
    <row r="59" spans="1:12" x14ac:dyDescent="0.25">
      <c r="A59" s="3" t="str">
        <f>'Planta de Carga'!A27</f>
        <v>P22</v>
      </c>
      <c r="B59" s="61" t="s">
        <v>80</v>
      </c>
      <c r="C59" s="23">
        <v>1</v>
      </c>
      <c r="E59" s="121">
        <f>'Planta de Carga'!AA27</f>
        <v>1</v>
      </c>
      <c r="F59" s="121">
        <f>'Planta de Carga'!AB27</f>
        <v>1</v>
      </c>
      <c r="G59" s="3"/>
      <c r="H59" s="3"/>
    </row>
    <row r="60" spans="1:12" x14ac:dyDescent="0.25">
      <c r="A60" s="3" t="str">
        <f>'Planta de Carga'!A28</f>
        <v>P23</v>
      </c>
      <c r="B60" s="61" t="s">
        <v>80</v>
      </c>
      <c r="C60" s="23">
        <v>1</v>
      </c>
      <c r="E60" s="121">
        <f>'Planta de Carga'!AA28</f>
        <v>1</v>
      </c>
      <c r="F60" s="121">
        <f>'Planta de Carga'!AB28</f>
        <v>1</v>
      </c>
      <c r="G60" s="3"/>
      <c r="H60" s="3"/>
    </row>
    <row r="61" spans="1:12" x14ac:dyDescent="0.25">
      <c r="A61" s="3" t="str">
        <f>'Planta de Carga'!A29</f>
        <v>P24</v>
      </c>
      <c r="B61" s="61" t="s">
        <v>80</v>
      </c>
      <c r="C61" s="23">
        <v>1</v>
      </c>
      <c r="E61" s="121">
        <f>'Planta de Carga'!AA29</f>
        <v>1</v>
      </c>
      <c r="F61" s="121">
        <f>'Planta de Carga'!AB29</f>
        <v>1</v>
      </c>
      <c r="G61" s="3"/>
      <c r="H61" s="3"/>
    </row>
    <row r="62" spans="1:12" s="19" customFormat="1" x14ac:dyDescent="0.25">
      <c r="A62" s="3" t="str">
        <f>'Planta de Carga'!A30</f>
        <v>P25</v>
      </c>
      <c r="B62" s="61" t="s">
        <v>80</v>
      </c>
      <c r="C62" s="23">
        <v>1</v>
      </c>
      <c r="E62" s="121">
        <f>'Planta de Carga'!AA30</f>
        <v>1</v>
      </c>
      <c r="F62" s="121">
        <f>'Planta de Carga'!AB30</f>
        <v>1</v>
      </c>
      <c r="G62" s="3"/>
      <c r="H62" s="3"/>
      <c r="J62" s="17"/>
      <c r="K62" s="17"/>
      <c r="L62" s="17"/>
    </row>
    <row r="63" spans="1:12" x14ac:dyDescent="0.25">
      <c r="A63" s="3"/>
      <c r="B63" s="117"/>
      <c r="C63" s="23"/>
      <c r="D63" s="19"/>
      <c r="E63" s="121">
        <f>'Planta de Carga'!AA31</f>
        <v>0</v>
      </c>
      <c r="F63" s="121">
        <f>'Planta de Carga'!AB31</f>
        <v>0</v>
      </c>
      <c r="G63" s="3"/>
      <c r="H63" s="3"/>
    </row>
    <row r="64" spans="1:12" x14ac:dyDescent="0.25">
      <c r="A64" s="3">
        <f>'Planta de Carga'!A32</f>
        <v>0</v>
      </c>
      <c r="B64" s="117"/>
      <c r="C64" s="23"/>
      <c r="D64" s="19"/>
      <c r="E64" s="121">
        <f>'Planta de Carga'!AA32</f>
        <v>0</v>
      </c>
      <c r="F64" s="121">
        <f>'Planta de Carga'!AB32</f>
        <v>0</v>
      </c>
      <c r="G64" s="3"/>
      <c r="H64" s="3"/>
    </row>
    <row r="65" spans="1:8" x14ac:dyDescent="0.25">
      <c r="A65" s="3">
        <f>'Planta de Carga'!A33</f>
        <v>0</v>
      </c>
      <c r="B65" s="117"/>
      <c r="C65" s="23"/>
      <c r="D65" s="19"/>
      <c r="E65" s="121">
        <f>'Planta de Carga'!AA33</f>
        <v>0</v>
      </c>
      <c r="F65" s="121">
        <f>'Planta de Carga'!AB33</f>
        <v>0</v>
      </c>
      <c r="G65" s="3"/>
      <c r="H65" s="3"/>
    </row>
    <row r="66" spans="1:8" x14ac:dyDescent="0.25">
      <c r="A66" s="3">
        <f>'Planta de Carga'!A34</f>
        <v>0</v>
      </c>
      <c r="B66" s="117"/>
      <c r="C66" s="23"/>
      <c r="D66" s="19"/>
      <c r="E66" s="121">
        <f>'Planta de Carga'!AA34</f>
        <v>0</v>
      </c>
      <c r="F66" s="121">
        <f>'Planta de Carga'!AB34</f>
        <v>0</v>
      </c>
      <c r="G66" s="3"/>
      <c r="H66" s="3"/>
    </row>
    <row r="67" spans="1:8" x14ac:dyDescent="0.25">
      <c r="A67" s="3">
        <f>'Planta de Carga'!A35</f>
        <v>0</v>
      </c>
      <c r="B67" s="117"/>
      <c r="C67" s="23"/>
      <c r="D67" s="19"/>
      <c r="E67" s="121">
        <f>'Planta de Carga'!AA35</f>
        <v>0</v>
      </c>
      <c r="F67" s="121">
        <f>'Planta de Carga'!AB35</f>
        <v>0</v>
      </c>
      <c r="G67" s="3"/>
      <c r="H67" s="3"/>
    </row>
    <row r="68" spans="1:8" x14ac:dyDescent="0.25">
      <c r="A68" s="3">
        <f>'Planta de Carga'!A36</f>
        <v>0</v>
      </c>
      <c r="B68" s="117"/>
      <c r="C68" s="23"/>
      <c r="D68" s="19"/>
      <c r="E68" s="121">
        <f>'Planta de Carga'!AA36</f>
        <v>0</v>
      </c>
      <c r="F68" s="121">
        <f>'Planta de Carga'!AB36</f>
        <v>0</v>
      </c>
      <c r="G68" s="3"/>
      <c r="H68" s="3"/>
    </row>
    <row r="69" spans="1:8" x14ac:dyDescent="0.25">
      <c r="A69" s="3">
        <f>'Planta de Carga'!A37</f>
        <v>0</v>
      </c>
      <c r="B69" s="117"/>
      <c r="C69" s="23"/>
      <c r="D69" s="19"/>
      <c r="E69" s="121">
        <f>'Planta de Carga'!AA37</f>
        <v>0</v>
      </c>
      <c r="F69" s="121">
        <f>'Planta de Carga'!AB37</f>
        <v>0</v>
      </c>
      <c r="G69" s="3"/>
      <c r="H69" s="3"/>
    </row>
    <row r="70" spans="1:8" x14ac:dyDescent="0.25">
      <c r="A70" s="3">
        <f>'Planta de Carga'!A38</f>
        <v>0</v>
      </c>
      <c r="B70" s="117"/>
      <c r="C70" s="23"/>
      <c r="D70" s="19"/>
      <c r="E70" s="121">
        <f>'Planta de Carga'!AA38</f>
        <v>0</v>
      </c>
      <c r="F70" s="121">
        <f>'Planta de Carga'!AB38</f>
        <v>0</v>
      </c>
      <c r="G70" s="3"/>
      <c r="H70" s="3"/>
    </row>
    <row r="71" spans="1:8" x14ac:dyDescent="0.25">
      <c r="A71" s="3">
        <f>'Planta de Carga'!A39</f>
        <v>0</v>
      </c>
      <c r="B71" s="117"/>
      <c r="C71" s="23"/>
      <c r="D71" s="19"/>
      <c r="E71" s="121">
        <f>'Planta de Carga'!AA39</f>
        <v>0</v>
      </c>
      <c r="F71" s="121">
        <f>'Planta de Carga'!AB39</f>
        <v>0</v>
      </c>
      <c r="G71" s="3"/>
      <c r="H71" s="3"/>
    </row>
    <row r="72" spans="1:8" x14ac:dyDescent="0.25">
      <c r="A72" s="3">
        <f>'Planta de Carga'!A40</f>
        <v>0</v>
      </c>
      <c r="B72" s="117"/>
      <c r="C72" s="23"/>
      <c r="D72" s="19"/>
      <c r="E72" s="121">
        <f>'Planta de Carga'!AA40</f>
        <v>0</v>
      </c>
      <c r="F72" s="121">
        <f>'Planta de Carga'!AB40</f>
        <v>0</v>
      </c>
      <c r="G72" s="3"/>
      <c r="H72" s="3"/>
    </row>
    <row r="73" spans="1:8" x14ac:dyDescent="0.25">
      <c r="A73" s="3">
        <f>'Planta de Carga'!A41</f>
        <v>0</v>
      </c>
      <c r="B73" s="117"/>
      <c r="C73" s="23"/>
      <c r="D73" s="19"/>
      <c r="E73" s="121">
        <f>'Planta de Carga'!AA41</f>
        <v>0</v>
      </c>
      <c r="F73" s="121">
        <f>'Planta de Carga'!AB41</f>
        <v>0</v>
      </c>
      <c r="G73" s="3"/>
      <c r="H73" s="3"/>
    </row>
    <row r="74" spans="1:8" x14ac:dyDescent="0.25">
      <c r="A74" s="3">
        <f>'Planta de Carga'!A42</f>
        <v>0</v>
      </c>
      <c r="B74" s="117"/>
      <c r="C74" s="23"/>
      <c r="D74" s="19"/>
      <c r="E74" s="121">
        <f>'Planta de Carga'!AA42</f>
        <v>0</v>
      </c>
      <c r="F74" s="121">
        <f>'Planta de Carga'!AB42</f>
        <v>0</v>
      </c>
      <c r="G74" s="3"/>
      <c r="H74" s="3"/>
    </row>
    <row r="75" spans="1:8" x14ac:dyDescent="0.25">
      <c r="A75" s="3">
        <f>'Planta de Carga'!A43</f>
        <v>0</v>
      </c>
      <c r="B75" s="117"/>
      <c r="C75" s="23"/>
      <c r="D75" s="19"/>
      <c r="E75" s="121">
        <f>'Planta de Carga'!AA43</f>
        <v>0</v>
      </c>
      <c r="F75" s="121">
        <f>'Planta de Carga'!AB43</f>
        <v>0</v>
      </c>
      <c r="G75" s="3"/>
      <c r="H75" s="3"/>
    </row>
    <row r="76" spans="1:8" x14ac:dyDescent="0.25">
      <c r="A76" s="3">
        <f>'Planta de Carga'!A44</f>
        <v>0</v>
      </c>
      <c r="B76" s="117"/>
      <c r="C76" s="23"/>
      <c r="D76" s="19"/>
      <c r="E76" s="121">
        <f>'Planta de Carga'!AA44</f>
        <v>0</v>
      </c>
      <c r="F76" s="121">
        <f>'Planta de Carga'!AB44</f>
        <v>0</v>
      </c>
      <c r="G76" s="3"/>
      <c r="H76" s="3"/>
    </row>
    <row r="77" spans="1:8" x14ac:dyDescent="0.25">
      <c r="A77" s="3">
        <f>'Planta de Carga'!A45</f>
        <v>0</v>
      </c>
      <c r="B77" s="117"/>
      <c r="C77" s="23"/>
      <c r="D77" s="19"/>
      <c r="E77" s="121">
        <f>'Planta de Carga'!AA45</f>
        <v>0</v>
      </c>
      <c r="F77" s="121">
        <f>'Planta de Carga'!AB45</f>
        <v>0</v>
      </c>
      <c r="G77" s="3"/>
      <c r="H77" s="3"/>
    </row>
    <row r="78" spans="1:8" x14ac:dyDescent="0.25">
      <c r="A78" s="3">
        <f>'Planta de Carga'!A46</f>
        <v>0</v>
      </c>
      <c r="B78" s="117"/>
      <c r="C78" s="23"/>
      <c r="D78" s="19"/>
      <c r="E78" s="121">
        <f>'Planta de Carga'!AA46</f>
        <v>0</v>
      </c>
      <c r="F78" s="121">
        <f>'Planta de Carga'!AB46</f>
        <v>0</v>
      </c>
      <c r="G78" s="3"/>
      <c r="H78" s="3"/>
    </row>
    <row r="79" spans="1:8" x14ac:dyDescent="0.25">
      <c r="A79" s="3">
        <f>'Planta de Carga'!A47</f>
        <v>0</v>
      </c>
      <c r="B79" s="117"/>
      <c r="C79" s="23"/>
      <c r="D79" s="19"/>
      <c r="E79" s="121">
        <f>'Planta de Carga'!AA47</f>
        <v>0</v>
      </c>
      <c r="F79" s="121">
        <f>'Planta de Carga'!AB47</f>
        <v>0</v>
      </c>
      <c r="G79" s="3"/>
      <c r="H79" s="3"/>
    </row>
    <row r="80" spans="1:8" x14ac:dyDescent="0.25">
      <c r="A80" s="3">
        <f>'Planta de Carga'!A48</f>
        <v>0</v>
      </c>
      <c r="B80" s="118"/>
      <c r="C80" s="23"/>
      <c r="D80" s="19"/>
      <c r="E80" s="121">
        <f>'Planta de Carga'!AA48</f>
        <v>0</v>
      </c>
      <c r="F80" s="121">
        <f>'Planta de Carga'!AB48</f>
        <v>0</v>
      </c>
      <c r="G80" s="3"/>
      <c r="H80" s="3"/>
    </row>
    <row r="81" spans="1:11" x14ac:dyDescent="0.25">
      <c r="A81" s="3">
        <f>'Planta de Carga'!A49</f>
        <v>0</v>
      </c>
      <c r="B81" s="118"/>
      <c r="C81" s="23"/>
      <c r="D81" s="19"/>
      <c r="E81" s="121">
        <f>'Planta de Carga'!AA49</f>
        <v>0</v>
      </c>
      <c r="F81" s="121">
        <f>'Planta de Carga'!AB49</f>
        <v>0</v>
      </c>
      <c r="G81" s="3"/>
      <c r="H81" s="3"/>
    </row>
    <row r="82" spans="1:11" x14ac:dyDescent="0.25">
      <c r="A82" s="3">
        <f>'Planta de Carga'!A50</f>
        <v>0</v>
      </c>
      <c r="B82" s="118"/>
      <c r="C82" s="23"/>
      <c r="D82" s="19"/>
      <c r="E82" s="121">
        <f>'Planta de Carga'!AA50</f>
        <v>0</v>
      </c>
      <c r="F82" s="121">
        <f>'Planta de Carga'!AB50</f>
        <v>0</v>
      </c>
      <c r="G82" s="24"/>
      <c r="H82" s="24"/>
      <c r="I82" s="20"/>
      <c r="J82" s="20"/>
      <c r="K82" s="20"/>
    </row>
    <row r="83" spans="1:11" x14ac:dyDescent="0.25">
      <c r="A83" s="3">
        <f>'Planta de Carga'!A51</f>
        <v>0</v>
      </c>
      <c r="B83" s="118"/>
      <c r="C83" s="23"/>
      <c r="D83" s="19"/>
      <c r="E83" s="121">
        <f>'Planta de Carga'!AA51</f>
        <v>0</v>
      </c>
      <c r="F83" s="121">
        <f>'Planta de Carga'!AB51</f>
        <v>0</v>
      </c>
      <c r="G83" s="24"/>
      <c r="H83" s="24"/>
      <c r="I83" s="20"/>
      <c r="J83" s="20"/>
      <c r="K83" s="20"/>
    </row>
    <row r="84" spans="1:11" x14ac:dyDescent="0.25">
      <c r="A84" s="3">
        <f>'Planta de Carga'!A52</f>
        <v>0</v>
      </c>
      <c r="B84" s="118"/>
      <c r="C84" s="23"/>
      <c r="D84" s="20"/>
      <c r="E84" s="121">
        <f>'Planta de Carga'!AA52</f>
        <v>0</v>
      </c>
      <c r="F84" s="121">
        <f>'Planta de Carga'!AB52</f>
        <v>0</v>
      </c>
      <c r="G84" s="24"/>
      <c r="H84" s="24"/>
      <c r="I84" s="20"/>
      <c r="J84" s="20"/>
      <c r="K84" s="20"/>
    </row>
    <row r="85" spans="1:11" x14ac:dyDescent="0.25">
      <c r="A85" s="3">
        <f>'Planta de Carga'!A53</f>
        <v>0</v>
      </c>
      <c r="B85" s="118"/>
      <c r="C85" s="23"/>
      <c r="D85" s="20"/>
      <c r="E85" s="121">
        <f>'Planta de Carga'!AA53</f>
        <v>0</v>
      </c>
      <c r="F85" s="121">
        <f>'Planta de Carga'!AB53</f>
        <v>0</v>
      </c>
      <c r="G85" s="24"/>
      <c r="H85" s="24"/>
      <c r="I85" s="20"/>
      <c r="J85" s="20"/>
      <c r="K85" s="20"/>
    </row>
    <row r="86" spans="1:11" x14ac:dyDescent="0.25">
      <c r="A86" s="3">
        <f>'Planta de Carga'!A54</f>
        <v>0</v>
      </c>
      <c r="B86" s="118"/>
      <c r="C86" s="23"/>
      <c r="D86" s="20"/>
      <c r="E86" s="121">
        <f>'Planta de Carga'!AA54</f>
        <v>0</v>
      </c>
      <c r="F86" s="121">
        <f>'Planta de Carga'!AB54</f>
        <v>0</v>
      </c>
      <c r="G86" s="24"/>
      <c r="H86" s="24"/>
      <c r="I86" s="20"/>
      <c r="J86" s="20"/>
      <c r="K86" s="20"/>
    </row>
    <row r="87" spans="1:11" x14ac:dyDescent="0.25">
      <c r="A87" s="3">
        <f>'Planta de Carga'!A55</f>
        <v>0</v>
      </c>
      <c r="B87" s="118"/>
      <c r="C87" s="23"/>
      <c r="D87" s="20"/>
      <c r="E87" s="121">
        <f>'Planta de Carga'!AA55</f>
        <v>0</v>
      </c>
      <c r="F87" s="121">
        <f>'Planta de Carga'!AB55</f>
        <v>0</v>
      </c>
      <c r="G87" s="24"/>
      <c r="H87" s="24"/>
      <c r="I87" s="20"/>
      <c r="J87" s="20"/>
      <c r="K87" s="20"/>
    </row>
    <row r="88" spans="1:11" x14ac:dyDescent="0.25">
      <c r="A88" s="3">
        <f>'Planta de Carga'!A56</f>
        <v>0</v>
      </c>
      <c r="B88" s="118"/>
      <c r="C88" s="23"/>
      <c r="D88" s="20"/>
      <c r="E88" s="121">
        <f>'Planta de Carga'!AA56</f>
        <v>0</v>
      </c>
      <c r="F88" s="121">
        <f>'Planta de Carga'!AB56</f>
        <v>0</v>
      </c>
      <c r="G88" s="24"/>
      <c r="H88" s="24"/>
      <c r="I88" s="20"/>
      <c r="J88" s="20"/>
      <c r="K88" s="20"/>
    </row>
    <row r="89" spans="1:11" x14ac:dyDescent="0.25">
      <c r="A89" s="3">
        <f>'Planta de Carga'!A57</f>
        <v>0</v>
      </c>
      <c r="B89" s="118"/>
      <c r="C89" s="23"/>
      <c r="D89" s="20"/>
      <c r="E89" s="121">
        <f>'Planta de Carga'!AA57</f>
        <v>0</v>
      </c>
      <c r="F89" s="121">
        <f>'Planta de Carga'!AB57</f>
        <v>0</v>
      </c>
      <c r="G89" s="24"/>
      <c r="H89" s="24"/>
      <c r="I89" s="20"/>
      <c r="J89" s="20"/>
      <c r="K89" s="20"/>
    </row>
    <row r="90" spans="1:11" x14ac:dyDescent="0.25">
      <c r="A90" s="3">
        <f>'Planta de Carga'!A58</f>
        <v>0</v>
      </c>
      <c r="B90" s="118"/>
      <c r="C90" s="23"/>
      <c r="D90" s="20"/>
      <c r="E90" s="121">
        <f>'Planta de Carga'!AA58</f>
        <v>0</v>
      </c>
      <c r="F90" s="121">
        <f>'Planta de Carga'!AB58</f>
        <v>0</v>
      </c>
      <c r="G90" s="24"/>
      <c r="H90" s="24"/>
      <c r="I90" s="20"/>
      <c r="J90" s="20"/>
      <c r="K90" s="20"/>
    </row>
    <row r="91" spans="1:11" x14ac:dyDescent="0.25">
      <c r="A91" s="3">
        <f>'Planta de Carga'!A59</f>
        <v>0</v>
      </c>
      <c r="B91" s="118"/>
      <c r="C91" s="23"/>
      <c r="D91" s="20"/>
      <c r="E91" s="121">
        <f>'Planta de Carga'!AA59</f>
        <v>0</v>
      </c>
      <c r="F91" s="121">
        <f>'Planta de Carga'!AB59</f>
        <v>0</v>
      </c>
      <c r="G91" s="24"/>
      <c r="H91" s="24"/>
      <c r="I91" s="20"/>
      <c r="J91" s="20"/>
      <c r="K91" s="20"/>
    </row>
    <row r="92" spans="1:11" x14ac:dyDescent="0.25">
      <c r="A92" s="3">
        <f>'Planta de Carga'!A60</f>
        <v>0</v>
      </c>
      <c r="B92" s="118"/>
      <c r="C92" s="23"/>
      <c r="D92" s="20"/>
      <c r="E92" s="121">
        <f>'Planta de Carga'!AA60</f>
        <v>0</v>
      </c>
      <c r="F92" s="121">
        <f>'Planta de Carga'!AB60</f>
        <v>0</v>
      </c>
      <c r="G92" s="24"/>
      <c r="H92" s="24"/>
      <c r="I92" s="20"/>
      <c r="J92" s="20"/>
      <c r="K92" s="20"/>
    </row>
    <row r="93" spans="1:11" x14ac:dyDescent="0.25">
      <c r="A93" s="3">
        <f>'Planta de Carga'!A61</f>
        <v>0</v>
      </c>
      <c r="B93" s="118"/>
      <c r="C93" s="23"/>
      <c r="D93" s="20"/>
      <c r="E93" s="121">
        <f>'Planta de Carga'!AA61</f>
        <v>0</v>
      </c>
      <c r="F93" s="121">
        <f>'Planta de Carga'!AB61</f>
        <v>0</v>
      </c>
      <c r="G93" s="24"/>
      <c r="H93" s="24"/>
      <c r="I93" s="20"/>
      <c r="J93" s="20"/>
      <c r="K93" s="20"/>
    </row>
    <row r="94" spans="1:11" x14ac:dyDescent="0.25">
      <c r="A94" s="3">
        <f>'Planta de Carga'!A62</f>
        <v>0</v>
      </c>
      <c r="B94" s="118"/>
      <c r="C94" s="23"/>
      <c r="D94" s="20"/>
      <c r="E94" s="121">
        <f>'Planta de Carga'!AA62</f>
        <v>0</v>
      </c>
      <c r="F94" s="121">
        <f>'Planta de Carga'!AB62</f>
        <v>0</v>
      </c>
      <c r="G94" s="24"/>
      <c r="H94" s="24"/>
      <c r="I94" s="20"/>
      <c r="J94" s="20"/>
      <c r="K94" s="20"/>
    </row>
    <row r="95" spans="1:11" x14ac:dyDescent="0.25">
      <c r="A95" s="3">
        <f>'Planta de Carga'!A63</f>
        <v>0</v>
      </c>
      <c r="B95" s="118"/>
      <c r="C95" s="23"/>
      <c r="D95" s="20"/>
      <c r="E95" s="121">
        <f>'Planta de Carga'!AA63</f>
        <v>0</v>
      </c>
      <c r="F95" s="121">
        <f>'Planta de Carga'!AB63</f>
        <v>0</v>
      </c>
      <c r="G95" s="24"/>
      <c r="H95" s="24"/>
      <c r="I95" s="20"/>
      <c r="J95" s="20"/>
      <c r="K95" s="20"/>
    </row>
    <row r="96" spans="1:11" x14ac:dyDescent="0.25">
      <c r="A96" s="3">
        <f>'Planta de Carga'!A64</f>
        <v>0</v>
      </c>
      <c r="B96" s="117"/>
      <c r="C96" s="23"/>
      <c r="D96" s="20"/>
      <c r="E96" s="121">
        <f>'Planta de Carga'!AA64</f>
        <v>0</v>
      </c>
      <c r="F96" s="121">
        <f>'Planta de Carga'!AB64</f>
        <v>0</v>
      </c>
      <c r="G96" s="24"/>
      <c r="H96" s="24"/>
      <c r="I96" s="20"/>
      <c r="J96" s="20"/>
      <c r="K96" s="20"/>
    </row>
    <row r="97" spans="1:11" x14ac:dyDescent="0.25">
      <c r="A97" s="3">
        <f>'Planta de Carga'!A65</f>
        <v>0</v>
      </c>
      <c r="B97" s="117"/>
      <c r="C97" s="23"/>
      <c r="D97" s="20"/>
      <c r="E97" s="121">
        <f>'Planta de Carga'!AA65</f>
        <v>0</v>
      </c>
      <c r="F97" s="121">
        <f>'Planta de Carga'!AB65</f>
        <v>0</v>
      </c>
      <c r="G97" s="24"/>
      <c r="H97" s="24"/>
      <c r="I97" s="20"/>
      <c r="J97" s="20"/>
      <c r="K97" s="20"/>
    </row>
    <row r="98" spans="1:11" x14ac:dyDescent="0.25">
      <c r="A98" s="3">
        <f>'Planta de Carga'!A66</f>
        <v>0</v>
      </c>
      <c r="B98" s="118"/>
      <c r="C98" s="23"/>
      <c r="D98" s="20"/>
      <c r="E98" s="121">
        <f>'Planta de Carga'!AA66</f>
        <v>0</v>
      </c>
      <c r="F98" s="121">
        <f>'Planta de Carga'!AB66</f>
        <v>0</v>
      </c>
      <c r="G98" s="24"/>
      <c r="H98" s="24"/>
      <c r="I98" s="20"/>
      <c r="J98" s="20"/>
      <c r="K98" s="20"/>
    </row>
    <row r="99" spans="1:11" x14ac:dyDescent="0.25">
      <c r="A99" s="3">
        <f>'Planta de Carga'!A67</f>
        <v>0</v>
      </c>
      <c r="B99" s="118"/>
      <c r="C99" s="23"/>
      <c r="D99" s="20"/>
      <c r="E99" s="121">
        <f>'Planta de Carga'!AA67</f>
        <v>0</v>
      </c>
      <c r="F99" s="121">
        <f>'Planta de Carga'!AB67</f>
        <v>0</v>
      </c>
      <c r="G99" s="24"/>
      <c r="H99" s="24"/>
      <c r="I99" s="20"/>
      <c r="J99" s="20"/>
      <c r="K99" s="20"/>
    </row>
    <row r="100" spans="1:11" x14ac:dyDescent="0.25">
      <c r="A100" s="3">
        <f>'Planta de Carga'!A68</f>
        <v>0</v>
      </c>
      <c r="B100" s="118"/>
      <c r="C100" s="23"/>
      <c r="D100" s="20"/>
      <c r="E100" s="121">
        <f>'Planta de Carga'!AA68</f>
        <v>0</v>
      </c>
      <c r="F100" s="121">
        <f>'Planta de Carga'!AB68</f>
        <v>0</v>
      </c>
      <c r="G100" s="24"/>
      <c r="H100" s="24"/>
      <c r="I100" s="20"/>
      <c r="J100" s="20"/>
      <c r="K100" s="20"/>
    </row>
    <row r="101" spans="1:11" x14ac:dyDescent="0.25">
      <c r="A101" s="3">
        <f>'Planta de Carga'!A69</f>
        <v>0</v>
      </c>
      <c r="B101" s="118"/>
      <c r="C101" s="23"/>
      <c r="D101" s="20"/>
      <c r="E101" s="121">
        <f>'Planta de Carga'!AA69</f>
        <v>0</v>
      </c>
      <c r="F101" s="121">
        <f>'Planta de Carga'!AB69</f>
        <v>0</v>
      </c>
      <c r="G101" s="24"/>
      <c r="H101" s="24"/>
      <c r="I101" s="20"/>
      <c r="J101" s="20"/>
      <c r="K101" s="20"/>
    </row>
    <row r="102" spans="1:11" x14ac:dyDescent="0.25">
      <c r="A102" s="3">
        <f>'Planta de Carga'!A70</f>
        <v>0</v>
      </c>
      <c r="B102" s="118"/>
      <c r="C102" s="23"/>
      <c r="D102" s="20"/>
      <c r="E102" s="121">
        <f>'Planta de Carga'!AA70</f>
        <v>0</v>
      </c>
      <c r="F102" s="121">
        <f>'Planta de Carga'!AB70</f>
        <v>0</v>
      </c>
      <c r="G102" s="24"/>
      <c r="H102" s="24"/>
      <c r="I102" s="20"/>
      <c r="J102" s="20"/>
      <c r="K102" s="20"/>
    </row>
    <row r="103" spans="1:11" x14ac:dyDescent="0.25">
      <c r="A103" s="3">
        <f>'Planta de Carga'!A71</f>
        <v>0</v>
      </c>
      <c r="B103" s="118"/>
      <c r="C103" s="23"/>
      <c r="D103" s="20"/>
      <c r="E103" s="121">
        <f>'Planta de Carga'!AA71</f>
        <v>0</v>
      </c>
      <c r="F103" s="121">
        <f>'Planta de Carga'!AB71</f>
        <v>0</v>
      </c>
      <c r="G103" s="24"/>
      <c r="H103" s="24"/>
      <c r="I103" s="20"/>
      <c r="J103" s="20"/>
      <c r="K103" s="20"/>
    </row>
    <row r="104" spans="1:11" x14ac:dyDescent="0.25">
      <c r="A104" s="3">
        <f>'Planta de Carga'!A72</f>
        <v>0</v>
      </c>
      <c r="B104" s="117"/>
      <c r="C104" s="23"/>
      <c r="D104" s="20"/>
      <c r="E104" s="121">
        <f>'Planta de Carga'!AA72</f>
        <v>0</v>
      </c>
      <c r="F104" s="121">
        <f>'Planta de Carga'!AB72</f>
        <v>0</v>
      </c>
      <c r="G104" s="24"/>
      <c r="H104" s="24"/>
      <c r="I104" s="20"/>
      <c r="J104" s="20"/>
      <c r="K104" s="20"/>
    </row>
    <row r="105" spans="1:11" x14ac:dyDescent="0.25">
      <c r="A105" s="3">
        <f>'Planta de Carga'!A73</f>
        <v>0</v>
      </c>
      <c r="B105" s="117"/>
      <c r="C105" s="23"/>
      <c r="D105" s="20"/>
      <c r="E105" s="121">
        <f>'Planta de Carga'!AA73</f>
        <v>0</v>
      </c>
      <c r="F105" s="121">
        <f>'Planta de Carga'!AB73</f>
        <v>0</v>
      </c>
      <c r="G105" s="24"/>
      <c r="H105" s="24"/>
      <c r="I105" s="20"/>
      <c r="J105" s="20"/>
      <c r="K105" s="20"/>
    </row>
    <row r="106" spans="1:11" x14ac:dyDescent="0.25">
      <c r="A106" s="3">
        <f>'Planta de Carga'!A74</f>
        <v>0</v>
      </c>
      <c r="B106" s="117"/>
      <c r="C106" s="23"/>
      <c r="D106" s="20"/>
      <c r="E106" s="121">
        <f>'Planta de Carga'!AA74</f>
        <v>0</v>
      </c>
      <c r="F106" s="121">
        <f>'Planta de Carga'!AB74</f>
        <v>0</v>
      </c>
      <c r="G106" s="24"/>
      <c r="H106" s="24"/>
      <c r="I106" s="20"/>
      <c r="J106" s="20"/>
      <c r="K106" s="20"/>
    </row>
    <row r="107" spans="1:11" x14ac:dyDescent="0.25">
      <c r="A107" s="3">
        <f>'Planta de Carga'!A75</f>
        <v>0</v>
      </c>
      <c r="B107" s="118"/>
      <c r="C107" s="23"/>
      <c r="D107" s="20"/>
      <c r="E107" s="121">
        <f>'Planta de Carga'!AA75</f>
        <v>0</v>
      </c>
      <c r="F107" s="121">
        <f>'Planta de Carga'!AB75</f>
        <v>0</v>
      </c>
      <c r="G107" s="24"/>
      <c r="H107" s="24"/>
      <c r="I107" s="20"/>
      <c r="J107" s="20"/>
      <c r="K107" s="20"/>
    </row>
    <row r="108" spans="1:11" x14ac:dyDescent="0.25">
      <c r="A108" s="3">
        <f>'Planta de Carga'!A76</f>
        <v>0</v>
      </c>
      <c r="B108" s="118"/>
      <c r="C108" s="23"/>
      <c r="D108" s="20"/>
      <c r="E108" s="121">
        <f>'Planta de Carga'!AA76</f>
        <v>0</v>
      </c>
      <c r="F108" s="121">
        <f>'Planta de Carga'!AB76</f>
        <v>0</v>
      </c>
      <c r="G108" s="24"/>
      <c r="H108" s="24"/>
      <c r="I108" s="20"/>
      <c r="J108" s="20"/>
      <c r="K108" s="20"/>
    </row>
    <row r="109" spans="1:11" x14ac:dyDescent="0.25">
      <c r="A109" s="3">
        <f>'Planta de Carga'!A77</f>
        <v>0</v>
      </c>
      <c r="B109" s="118"/>
      <c r="C109" s="23"/>
      <c r="D109" s="20"/>
      <c r="E109" s="121">
        <f>'Planta de Carga'!AA77</f>
        <v>0</v>
      </c>
      <c r="F109" s="121">
        <f>'Planta de Carga'!AB77</f>
        <v>0</v>
      </c>
      <c r="G109" s="24"/>
      <c r="H109" s="24"/>
      <c r="I109" s="20"/>
      <c r="J109" s="20"/>
      <c r="K109" s="20"/>
    </row>
    <row r="110" spans="1:11" x14ac:dyDescent="0.25">
      <c r="A110" s="3">
        <f>'Planta de Carga'!A78</f>
        <v>0</v>
      </c>
      <c r="B110" s="118"/>
      <c r="C110" s="23"/>
      <c r="D110" s="20"/>
      <c r="E110" s="121">
        <f>'Planta de Carga'!AA78</f>
        <v>0</v>
      </c>
      <c r="F110" s="121">
        <f>'Planta de Carga'!AB78</f>
        <v>0</v>
      </c>
      <c r="G110" s="24"/>
      <c r="H110" s="24"/>
      <c r="I110" s="20"/>
      <c r="J110" s="20"/>
      <c r="K110" s="20"/>
    </row>
    <row r="111" spans="1:11" x14ac:dyDescent="0.25">
      <c r="A111" s="3">
        <f>'Planta de Carga'!A79</f>
        <v>0</v>
      </c>
      <c r="B111" s="118"/>
      <c r="C111" s="23"/>
      <c r="D111" s="20"/>
      <c r="E111" s="121">
        <f>'Planta de Carga'!AA79</f>
        <v>0</v>
      </c>
      <c r="F111" s="121">
        <f>'Planta de Carga'!AB79</f>
        <v>0</v>
      </c>
      <c r="G111" s="24"/>
      <c r="H111" s="24"/>
      <c r="I111" s="20"/>
      <c r="J111" s="20"/>
      <c r="K111" s="20"/>
    </row>
    <row r="112" spans="1:11" x14ac:dyDescent="0.25">
      <c r="A112" s="3">
        <f>'Planta de Carga'!A80</f>
        <v>0</v>
      </c>
      <c r="B112" s="118"/>
      <c r="C112" s="23"/>
      <c r="D112" s="20"/>
      <c r="E112" s="121">
        <f>'Planta de Carga'!AA80</f>
        <v>0</v>
      </c>
      <c r="F112" s="121">
        <f>'Planta de Carga'!AB80</f>
        <v>0</v>
      </c>
      <c r="G112" s="24"/>
      <c r="H112" s="24"/>
      <c r="I112" s="20"/>
      <c r="J112" s="20"/>
      <c r="K112" s="20"/>
    </row>
    <row r="113" spans="1:11" x14ac:dyDescent="0.25">
      <c r="A113" s="3">
        <f>'Planta de Carga'!A81</f>
        <v>0</v>
      </c>
      <c r="B113" s="117"/>
      <c r="C113" s="23"/>
      <c r="D113" s="20"/>
      <c r="E113" s="121">
        <f>'Planta de Carga'!AA81</f>
        <v>0</v>
      </c>
      <c r="F113" s="121">
        <f>'Planta de Carga'!AB81</f>
        <v>0</v>
      </c>
      <c r="G113" s="24"/>
      <c r="H113" s="24"/>
      <c r="I113" s="20"/>
      <c r="J113" s="20"/>
      <c r="K113" s="20"/>
    </row>
    <row r="114" spans="1:11" x14ac:dyDescent="0.25">
      <c r="A114" s="3">
        <f>'Planta de Carga'!A82</f>
        <v>0</v>
      </c>
      <c r="B114" s="117"/>
      <c r="C114" s="23"/>
      <c r="D114" s="20"/>
      <c r="E114" s="121">
        <f>'Planta de Carga'!AA82</f>
        <v>0</v>
      </c>
      <c r="F114" s="121">
        <f>'Planta de Carga'!AB82</f>
        <v>0</v>
      </c>
      <c r="G114" s="24"/>
      <c r="H114" s="24"/>
      <c r="I114" s="20"/>
      <c r="J114" s="20"/>
      <c r="K114" s="20"/>
    </row>
    <row r="115" spans="1:11" x14ac:dyDescent="0.25">
      <c r="A115" s="3">
        <f>'Planta de Carga'!A83</f>
        <v>0</v>
      </c>
      <c r="B115" s="117"/>
      <c r="C115" s="23"/>
      <c r="D115" s="20"/>
      <c r="E115" s="121">
        <f>'Planta de Carga'!AA83</f>
        <v>0</v>
      </c>
      <c r="F115" s="121">
        <f>'Planta de Carga'!AB83</f>
        <v>0</v>
      </c>
      <c r="G115" s="24"/>
      <c r="H115" s="24"/>
      <c r="I115" s="20"/>
      <c r="J115" s="20"/>
      <c r="K115" s="20"/>
    </row>
    <row r="116" spans="1:11" x14ac:dyDescent="0.25">
      <c r="A116" s="3">
        <f>'Planta de Carga'!A84</f>
        <v>0</v>
      </c>
      <c r="B116" s="117"/>
      <c r="C116" s="23"/>
      <c r="D116" s="20"/>
      <c r="E116" s="121">
        <f>'Planta de Carga'!AA84</f>
        <v>0</v>
      </c>
      <c r="F116" s="121">
        <f>'Planta de Carga'!AB84</f>
        <v>0</v>
      </c>
      <c r="G116" s="24"/>
      <c r="H116" s="24"/>
      <c r="I116" s="20"/>
      <c r="J116" s="20"/>
      <c r="K116" s="20"/>
    </row>
    <row r="117" spans="1:11" x14ac:dyDescent="0.25">
      <c r="A117" s="3">
        <f>'Planta de Carga'!A85</f>
        <v>0</v>
      </c>
      <c r="B117" s="117"/>
      <c r="C117" s="23"/>
      <c r="D117" s="20"/>
      <c r="E117" s="121">
        <f>'Planta de Carga'!AA85</f>
        <v>0</v>
      </c>
      <c r="F117" s="121">
        <f>'Planta de Carga'!AB85</f>
        <v>0</v>
      </c>
      <c r="G117" s="24"/>
      <c r="H117" s="24"/>
      <c r="I117" s="20"/>
      <c r="J117" s="20"/>
      <c r="K117" s="20"/>
    </row>
    <row r="118" spans="1:11" x14ac:dyDescent="0.25">
      <c r="A118" s="3">
        <f>'Planta de Carga'!A86</f>
        <v>0</v>
      </c>
      <c r="B118" s="117"/>
      <c r="C118" s="23"/>
      <c r="D118" s="20"/>
      <c r="E118" s="121">
        <f>'Planta de Carga'!AA86</f>
        <v>0</v>
      </c>
      <c r="F118" s="121">
        <f>'Planta de Carga'!AB86</f>
        <v>0</v>
      </c>
      <c r="G118" s="24"/>
      <c r="H118" s="24"/>
      <c r="I118" s="20"/>
      <c r="J118" s="20"/>
      <c r="K118" s="20"/>
    </row>
    <row r="119" spans="1:11" x14ac:dyDescent="0.25">
      <c r="A119" s="3">
        <f>'Planta de Carga'!A87</f>
        <v>0</v>
      </c>
      <c r="B119" s="117"/>
      <c r="C119" s="23"/>
      <c r="D119" s="20"/>
      <c r="E119" s="121">
        <f>'Planta de Carga'!AA87</f>
        <v>0</v>
      </c>
      <c r="F119" s="121">
        <f>'Planta de Carga'!AB87</f>
        <v>0</v>
      </c>
      <c r="G119" s="24"/>
      <c r="H119" s="24"/>
      <c r="I119" s="20"/>
      <c r="J119" s="20"/>
      <c r="K119" s="20"/>
    </row>
    <row r="120" spans="1:11" x14ac:dyDescent="0.25">
      <c r="A120" s="3">
        <f>'Planta de Carga'!A88</f>
        <v>0</v>
      </c>
      <c r="B120" s="117"/>
      <c r="C120" s="23"/>
      <c r="D120" s="20"/>
      <c r="E120" s="121">
        <f>'Planta de Carga'!AA88</f>
        <v>0</v>
      </c>
      <c r="F120" s="121">
        <f>'Planta de Carga'!AB88</f>
        <v>0</v>
      </c>
      <c r="G120" s="24"/>
      <c r="H120" s="24"/>
      <c r="I120" s="20"/>
      <c r="J120" s="20"/>
      <c r="K120" s="20"/>
    </row>
    <row r="121" spans="1:11" x14ac:dyDescent="0.25">
      <c r="A121" s="3">
        <f>'Planta de Carga'!A89</f>
        <v>0</v>
      </c>
      <c r="B121" s="117"/>
      <c r="C121" s="23"/>
      <c r="D121" s="20"/>
      <c r="E121" s="121">
        <f>'Planta de Carga'!AA89</f>
        <v>0</v>
      </c>
      <c r="F121" s="121">
        <f>'Planta de Carga'!AB89</f>
        <v>0</v>
      </c>
      <c r="G121" s="24"/>
      <c r="H121" s="24"/>
      <c r="I121" s="20"/>
      <c r="J121" s="20"/>
      <c r="K121" s="20"/>
    </row>
    <row r="122" spans="1:11" x14ac:dyDescent="0.25">
      <c r="A122" s="3"/>
      <c r="B122" s="119"/>
      <c r="C122" s="23"/>
      <c r="D122" s="20"/>
      <c r="E122" s="121">
        <f>'Planta de Carga'!AA90</f>
        <v>0</v>
      </c>
      <c r="F122" s="121">
        <f>'Planta de Carga'!AB90</f>
        <v>0</v>
      </c>
      <c r="G122" s="24"/>
      <c r="H122" s="24"/>
      <c r="I122" s="20"/>
      <c r="J122" s="20"/>
      <c r="K122" s="20"/>
    </row>
    <row r="123" spans="1:11" x14ac:dyDescent="0.25">
      <c r="A123" s="3"/>
      <c r="B123" s="119"/>
      <c r="C123" s="23"/>
      <c r="D123" s="20"/>
      <c r="E123" s="121">
        <f>'Planta de Carga'!AA91</f>
        <v>0</v>
      </c>
      <c r="F123" s="121">
        <f>'Planta de Carga'!AB91</f>
        <v>0</v>
      </c>
      <c r="G123" s="24"/>
      <c r="H123" s="24"/>
      <c r="I123" s="20"/>
      <c r="J123" s="20"/>
      <c r="K123" s="20"/>
    </row>
    <row r="124" spans="1:11" x14ac:dyDescent="0.25">
      <c r="A124" s="3"/>
      <c r="B124" s="119"/>
      <c r="C124" s="23"/>
      <c r="D124" s="20"/>
      <c r="E124" s="121">
        <f>'Planta de Carga'!AA92</f>
        <v>0</v>
      </c>
      <c r="F124" s="121">
        <f>'Planta de Carga'!AB92</f>
        <v>0</v>
      </c>
      <c r="G124" s="24"/>
      <c r="H124" s="24"/>
      <c r="I124" s="20"/>
      <c r="J124" s="20"/>
      <c r="K124" s="20"/>
    </row>
    <row r="125" spans="1:11" x14ac:dyDescent="0.25">
      <c r="A125" s="24"/>
      <c r="B125" s="106"/>
      <c r="C125" s="23"/>
      <c r="D125" s="20"/>
      <c r="E125" s="121">
        <f>'Planta de Carga'!AA93</f>
        <v>0</v>
      </c>
      <c r="F125" s="121">
        <f>'Planta de Carga'!AB93</f>
        <v>0</v>
      </c>
      <c r="G125" s="24"/>
      <c r="H125" s="24"/>
      <c r="I125" s="20"/>
      <c r="J125" s="20"/>
      <c r="K125" s="20"/>
    </row>
    <row r="126" spans="1:11" x14ac:dyDescent="0.25">
      <c r="A126" s="24"/>
      <c r="B126" s="106"/>
      <c r="C126" s="23"/>
      <c r="D126" s="20"/>
      <c r="E126" s="121">
        <f>'Planta de Carga'!AA94</f>
        <v>0</v>
      </c>
      <c r="F126" s="121">
        <f>'Planta de Carga'!AB94</f>
        <v>0</v>
      </c>
      <c r="G126" s="24"/>
      <c r="H126" s="24"/>
      <c r="I126" s="20"/>
      <c r="J126" s="20"/>
      <c r="K126" s="20"/>
    </row>
    <row r="127" spans="1:11" x14ac:dyDescent="0.25">
      <c r="A127" s="24"/>
      <c r="B127" s="106"/>
      <c r="C127" s="23"/>
      <c r="D127" s="20"/>
      <c r="E127" s="121">
        <f>'Planta de Carga'!AA95</f>
        <v>0</v>
      </c>
      <c r="F127" s="121">
        <f>'Planta de Carga'!AB95</f>
        <v>0</v>
      </c>
      <c r="G127" s="24"/>
      <c r="H127" s="24"/>
      <c r="I127" s="20"/>
      <c r="J127" s="20"/>
      <c r="K127" s="20"/>
    </row>
    <row r="128" spans="1:11" x14ac:dyDescent="0.25">
      <c r="A128" s="24"/>
      <c r="B128" s="106"/>
      <c r="C128" s="23"/>
      <c r="D128" s="20"/>
      <c r="E128" s="121">
        <f>'Planta de Carga'!AA96</f>
        <v>0</v>
      </c>
      <c r="F128" s="121">
        <f>'Planta de Carga'!AB96</f>
        <v>0</v>
      </c>
      <c r="G128" s="24"/>
      <c r="H128" s="24"/>
      <c r="I128" s="20"/>
      <c r="J128" s="20"/>
      <c r="K128" s="20"/>
    </row>
    <row r="129" spans="1:11" x14ac:dyDescent="0.25">
      <c r="A129" s="24"/>
      <c r="B129" s="106"/>
      <c r="C129" s="23"/>
      <c r="D129" s="20"/>
      <c r="E129" s="121">
        <f>'Planta de Carga'!AA97</f>
        <v>0</v>
      </c>
      <c r="F129" s="121">
        <f>'Planta de Carga'!AB97</f>
        <v>0</v>
      </c>
      <c r="G129" s="24"/>
      <c r="H129" s="24"/>
      <c r="I129" s="20"/>
      <c r="J129" s="20"/>
      <c r="K129" s="20"/>
    </row>
    <row r="130" spans="1:11" x14ac:dyDescent="0.25">
      <c r="A130" s="24"/>
      <c r="B130" s="106"/>
      <c r="C130" s="23"/>
      <c r="D130" s="20"/>
      <c r="E130" s="121">
        <f>'Planta de Carga'!AA98</f>
        <v>0</v>
      </c>
      <c r="F130" s="121">
        <f>'Planta de Carga'!AB98</f>
        <v>0</v>
      </c>
      <c r="G130" s="24"/>
      <c r="H130" s="24"/>
      <c r="I130" s="20"/>
      <c r="J130" s="20"/>
      <c r="K130" s="20"/>
    </row>
    <row r="131" spans="1:11" x14ac:dyDescent="0.25">
      <c r="A131" s="24"/>
      <c r="B131" s="106"/>
      <c r="C131" s="23"/>
      <c r="D131" s="20"/>
      <c r="E131" s="121">
        <f>'Planta de Carga'!AA99</f>
        <v>0</v>
      </c>
      <c r="F131" s="121">
        <f>'Planta de Carga'!AB99</f>
        <v>0</v>
      </c>
      <c r="G131" s="24"/>
      <c r="H131" s="24"/>
      <c r="I131" s="20"/>
      <c r="J131" s="20"/>
      <c r="K131" s="20"/>
    </row>
    <row r="132" spans="1:11" x14ac:dyDescent="0.25">
      <c r="A132" s="24"/>
      <c r="B132" s="106"/>
      <c r="C132" s="23"/>
      <c r="D132" s="20"/>
      <c r="E132" s="121">
        <f>'Planta de Carga'!AA100</f>
        <v>0</v>
      </c>
      <c r="F132" s="121">
        <f>'Planta de Carga'!AB100</f>
        <v>0</v>
      </c>
      <c r="G132" s="24"/>
      <c r="H132" s="24"/>
      <c r="I132" s="20"/>
      <c r="J132" s="20"/>
      <c r="K132" s="20"/>
    </row>
    <row r="133" spans="1:11" x14ac:dyDescent="0.25">
      <c r="A133" s="24"/>
      <c r="B133" s="106"/>
      <c r="C133" s="23"/>
      <c r="D133" s="20"/>
      <c r="E133" s="121">
        <f>'Planta de Carga'!AA101</f>
        <v>0</v>
      </c>
      <c r="F133" s="121">
        <f>'Planta de Carga'!AB101</f>
        <v>0</v>
      </c>
      <c r="G133" s="24"/>
      <c r="H133" s="24"/>
      <c r="I133" s="20"/>
      <c r="J133" s="20"/>
      <c r="K133" s="20"/>
    </row>
    <row r="134" spans="1:11" x14ac:dyDescent="0.25">
      <c r="A134" s="24"/>
      <c r="B134" s="106"/>
      <c r="C134" s="23"/>
      <c r="D134" s="20"/>
      <c r="E134" s="121">
        <f>'Planta de Carga'!AA102</f>
        <v>0</v>
      </c>
      <c r="F134" s="121">
        <f>'Planta de Carga'!AB102</f>
        <v>0</v>
      </c>
      <c r="G134" s="24"/>
      <c r="H134" s="24"/>
      <c r="I134" s="20"/>
      <c r="J134" s="20"/>
      <c r="K134" s="20"/>
    </row>
    <row r="135" spans="1:11" x14ac:dyDescent="0.25">
      <c r="A135" s="24"/>
      <c r="B135" s="119"/>
      <c r="C135" s="23"/>
      <c r="D135" s="20"/>
      <c r="E135" s="121">
        <f>'Planta de Carga'!AA103</f>
        <v>0</v>
      </c>
      <c r="F135" s="121">
        <f>'Planta de Carga'!AB103</f>
        <v>0</v>
      </c>
      <c r="G135" s="24"/>
      <c r="H135" s="24"/>
      <c r="I135" s="20"/>
      <c r="J135" s="20"/>
      <c r="K135" s="20"/>
    </row>
    <row r="136" spans="1:11" x14ac:dyDescent="0.25">
      <c r="A136" s="24"/>
      <c r="B136" s="119"/>
      <c r="C136" s="23"/>
      <c r="D136" s="20"/>
      <c r="E136" s="121">
        <f>'Planta de Carga'!AA104</f>
        <v>0</v>
      </c>
      <c r="F136" s="121">
        <f>'Planta de Carga'!AB104</f>
        <v>0</v>
      </c>
      <c r="G136" s="24"/>
      <c r="H136" s="24"/>
      <c r="I136" s="20"/>
      <c r="J136" s="20"/>
      <c r="K136" s="20"/>
    </row>
    <row r="137" spans="1:11" x14ac:dyDescent="0.25">
      <c r="A137" s="24"/>
      <c r="B137" s="119"/>
      <c r="C137" s="23"/>
      <c r="D137" s="20"/>
      <c r="E137" s="121">
        <f>'Planta de Carga'!AA105</f>
        <v>0</v>
      </c>
      <c r="F137" s="121">
        <f>'Planta de Carga'!AB105</f>
        <v>0</v>
      </c>
      <c r="G137" s="24"/>
      <c r="H137" s="24"/>
      <c r="I137" s="20"/>
      <c r="J137" s="20"/>
      <c r="K137" s="20"/>
    </row>
    <row r="138" spans="1:11" x14ac:dyDescent="0.25">
      <c r="A138" s="24"/>
      <c r="B138" s="106"/>
      <c r="C138" s="23"/>
      <c r="D138" s="20"/>
      <c r="E138" s="121">
        <f>'Planta de Carga'!AA106</f>
        <v>0</v>
      </c>
      <c r="F138" s="121">
        <f>'Planta de Carga'!AB106</f>
        <v>0</v>
      </c>
      <c r="G138" s="24"/>
      <c r="H138" s="24"/>
      <c r="I138" s="20"/>
      <c r="J138" s="20"/>
      <c r="K138" s="20"/>
    </row>
    <row r="139" spans="1:11" x14ac:dyDescent="0.25">
      <c r="A139" s="24"/>
      <c r="B139" s="119"/>
      <c r="C139" s="23"/>
      <c r="D139" s="20"/>
      <c r="E139" s="121">
        <f>'Planta de Carga'!AA107</f>
        <v>0</v>
      </c>
      <c r="F139" s="121">
        <f>'Planta de Carga'!AB107</f>
        <v>0</v>
      </c>
      <c r="G139" s="24"/>
      <c r="H139" s="24"/>
      <c r="I139" s="20"/>
      <c r="J139" s="20"/>
      <c r="K139" s="20"/>
    </row>
    <row r="140" spans="1:11" x14ac:dyDescent="0.25">
      <c r="A140" s="24"/>
      <c r="B140" s="106"/>
      <c r="C140" s="23"/>
      <c r="D140" s="20"/>
      <c r="E140" s="121">
        <f>'Planta de Carga'!AA108</f>
        <v>0</v>
      </c>
      <c r="F140" s="121">
        <f>'Planta de Carga'!AB108</f>
        <v>0</v>
      </c>
      <c r="G140" s="24"/>
      <c r="H140" s="24"/>
      <c r="I140" s="20"/>
      <c r="J140" s="20"/>
      <c r="K140" s="20"/>
    </row>
    <row r="141" spans="1:11" x14ac:dyDescent="0.25">
      <c r="A141" s="24"/>
      <c r="B141" s="106"/>
      <c r="C141" s="23"/>
      <c r="D141" s="20"/>
      <c r="E141" s="121">
        <f>'Planta de Carga'!AA109</f>
        <v>0</v>
      </c>
      <c r="F141" s="121">
        <f>'Planta de Carga'!AB109</f>
        <v>0</v>
      </c>
      <c r="G141" s="24"/>
      <c r="H141" s="24"/>
      <c r="I141" s="20"/>
      <c r="J141" s="20"/>
      <c r="K141" s="20"/>
    </row>
    <row r="142" spans="1:11" x14ac:dyDescent="0.25">
      <c r="A142" s="24"/>
      <c r="B142" s="106"/>
      <c r="C142" s="23"/>
      <c r="D142" s="20"/>
      <c r="E142" s="121">
        <f>'Planta de Carga'!AA110</f>
        <v>0</v>
      </c>
      <c r="F142" s="121">
        <f>'Planta de Carga'!AB110</f>
        <v>0</v>
      </c>
      <c r="G142" s="24"/>
      <c r="H142" s="24"/>
      <c r="I142" s="20"/>
      <c r="J142" s="20"/>
      <c r="K142" s="20"/>
    </row>
    <row r="143" spans="1:11" x14ac:dyDescent="0.25">
      <c r="A143" s="24"/>
      <c r="B143" s="106"/>
      <c r="C143" s="23"/>
      <c r="D143" s="20"/>
      <c r="E143" s="121">
        <f>'Planta de Carga'!AA111</f>
        <v>0</v>
      </c>
      <c r="F143" s="121">
        <f>'Planta de Carga'!AB111</f>
        <v>0</v>
      </c>
      <c r="G143" s="24"/>
      <c r="H143" s="24"/>
      <c r="I143" s="20"/>
      <c r="J143" s="20"/>
      <c r="K143" s="20"/>
    </row>
    <row r="144" spans="1:11" x14ac:dyDescent="0.25">
      <c r="A144" s="24"/>
      <c r="B144" s="106"/>
      <c r="C144" s="23"/>
      <c r="D144" s="20"/>
      <c r="E144" s="121">
        <f>'Planta de Carga'!AA112</f>
        <v>0</v>
      </c>
      <c r="F144" s="121">
        <f>'Planta de Carga'!AB112</f>
        <v>0</v>
      </c>
      <c r="G144" s="24"/>
      <c r="H144" s="24"/>
      <c r="I144" s="20"/>
      <c r="J144" s="20"/>
      <c r="K144" s="20"/>
    </row>
    <row r="145" spans="1:11" x14ac:dyDescent="0.25">
      <c r="A145" s="24"/>
      <c r="B145" s="106"/>
      <c r="C145" s="23"/>
      <c r="D145" s="20"/>
      <c r="E145" s="121">
        <f>'Planta de Carga'!AA113</f>
        <v>0</v>
      </c>
      <c r="F145" s="121">
        <f>'Planta de Carga'!AB113</f>
        <v>0</v>
      </c>
      <c r="G145" s="24"/>
      <c r="H145" s="24"/>
      <c r="I145" s="20"/>
      <c r="J145" s="20"/>
      <c r="K145" s="20"/>
    </row>
    <row r="146" spans="1:11" x14ac:dyDescent="0.25">
      <c r="A146" s="24"/>
      <c r="B146" s="106"/>
      <c r="C146" s="23"/>
      <c r="D146" s="20"/>
      <c r="E146" s="121">
        <f>'Planta de Carga'!AA114</f>
        <v>0</v>
      </c>
      <c r="F146" s="121">
        <f>'Planta de Carga'!AB114</f>
        <v>0</v>
      </c>
      <c r="G146" s="24"/>
      <c r="H146" s="24"/>
      <c r="I146" s="20"/>
      <c r="J146" s="20"/>
      <c r="K146" s="20"/>
    </row>
    <row r="147" spans="1:11" x14ac:dyDescent="0.25">
      <c r="A147" s="24"/>
      <c r="B147" s="106"/>
      <c r="C147" s="23"/>
      <c r="D147" s="20"/>
      <c r="E147" s="121">
        <f>'Planta de Carga'!AA115</f>
        <v>0</v>
      </c>
      <c r="F147" s="121">
        <f>'Planta de Carga'!AB115</f>
        <v>0</v>
      </c>
      <c r="G147" s="24"/>
      <c r="H147" s="24"/>
      <c r="I147" s="20"/>
      <c r="J147" s="20"/>
      <c r="K147" s="20"/>
    </row>
    <row r="148" spans="1:11" x14ac:dyDescent="0.25">
      <c r="A148" s="24"/>
      <c r="B148" s="119"/>
      <c r="C148" s="23"/>
      <c r="D148" s="20"/>
      <c r="E148" s="121">
        <f>'Planta de Carga'!AA116</f>
        <v>0</v>
      </c>
      <c r="F148" s="121">
        <f>'Planta de Carga'!AB116</f>
        <v>0</v>
      </c>
      <c r="G148" s="24"/>
      <c r="H148" s="24"/>
      <c r="I148" s="20"/>
      <c r="J148" s="20"/>
      <c r="K148" s="20"/>
    </row>
    <row r="149" spans="1:11" x14ac:dyDescent="0.25">
      <c r="A149" s="24"/>
      <c r="B149" s="119"/>
      <c r="C149" s="23"/>
      <c r="D149" s="20"/>
      <c r="E149" s="121">
        <f>'Planta de Carga'!AA117</f>
        <v>0</v>
      </c>
      <c r="F149" s="121">
        <f>'Planta de Carga'!AB117</f>
        <v>0</v>
      </c>
      <c r="G149" s="24"/>
      <c r="H149" s="24"/>
      <c r="I149" s="20"/>
      <c r="J149" s="20"/>
      <c r="K149" s="20"/>
    </row>
    <row r="150" spans="1:11" x14ac:dyDescent="0.25">
      <c r="A150" s="24"/>
      <c r="B150" s="119"/>
      <c r="C150" s="23"/>
      <c r="D150" s="20"/>
      <c r="E150" s="121">
        <f>'Planta de Carga'!AA118</f>
        <v>0</v>
      </c>
      <c r="F150" s="121">
        <f>'Planta de Carga'!AB118</f>
        <v>0</v>
      </c>
      <c r="G150" s="24"/>
      <c r="H150" s="24"/>
      <c r="I150" s="20"/>
      <c r="J150" s="20"/>
      <c r="K150" s="20"/>
    </row>
    <row r="151" spans="1:11" x14ac:dyDescent="0.25">
      <c r="A151" s="24"/>
      <c r="B151" s="106"/>
      <c r="C151" s="23"/>
      <c r="D151" s="20"/>
      <c r="E151" s="121">
        <f>'Planta de Carga'!AA119</f>
        <v>0</v>
      </c>
      <c r="F151" s="121">
        <f>'Planta de Carga'!AB119</f>
        <v>0</v>
      </c>
      <c r="G151" s="24"/>
      <c r="H151" s="24"/>
      <c r="I151" s="20"/>
      <c r="J151" s="20"/>
      <c r="K151" s="20"/>
    </row>
    <row r="152" spans="1:11" x14ac:dyDescent="0.25">
      <c r="A152" s="24"/>
      <c r="B152" s="106"/>
      <c r="C152" s="23"/>
      <c r="D152" s="20"/>
      <c r="E152" s="121">
        <f>'Planta de Carga'!AA120</f>
        <v>0</v>
      </c>
      <c r="F152" s="121">
        <f>'Planta de Carga'!AB120</f>
        <v>0</v>
      </c>
      <c r="G152" s="24"/>
      <c r="H152" s="24"/>
      <c r="I152" s="20"/>
      <c r="J152" s="20"/>
      <c r="K152" s="20"/>
    </row>
    <row r="153" spans="1:11" x14ac:dyDescent="0.25">
      <c r="A153" s="24"/>
      <c r="B153" s="106"/>
      <c r="C153" s="23"/>
      <c r="D153" s="20"/>
      <c r="E153" s="121">
        <f>'Planta de Carga'!AA121</f>
        <v>0</v>
      </c>
      <c r="F153" s="121">
        <f>'Planta de Carga'!AB121</f>
        <v>0</v>
      </c>
      <c r="G153" s="24"/>
      <c r="H153" s="24"/>
      <c r="I153" s="20"/>
      <c r="J153" s="20"/>
      <c r="K153" s="20"/>
    </row>
    <row r="154" spans="1:11" x14ac:dyDescent="0.25">
      <c r="A154" s="24"/>
      <c r="B154" s="106"/>
      <c r="C154" s="23"/>
      <c r="D154" s="20"/>
      <c r="E154" s="121">
        <f>'Planta de Carga'!AA122</f>
        <v>0</v>
      </c>
      <c r="F154" s="121">
        <f>'Planta de Carga'!AB122</f>
        <v>0</v>
      </c>
      <c r="G154" s="24"/>
      <c r="H154" s="24"/>
      <c r="I154" s="20"/>
      <c r="J154" s="20"/>
      <c r="K154" s="20"/>
    </row>
    <row r="155" spans="1:11" x14ac:dyDescent="0.25">
      <c r="A155" s="24"/>
      <c r="B155" s="106"/>
      <c r="C155" s="23"/>
      <c r="D155" s="20"/>
      <c r="E155" s="121">
        <f>'Planta de Carga'!AA123</f>
        <v>0</v>
      </c>
      <c r="F155" s="121">
        <f>'Planta de Carga'!AB123</f>
        <v>0</v>
      </c>
      <c r="G155" s="24"/>
      <c r="H155" s="24"/>
      <c r="I155" s="20"/>
      <c r="J155" s="20"/>
      <c r="K155" s="20"/>
    </row>
    <row r="156" spans="1:11" x14ac:dyDescent="0.25">
      <c r="A156" s="24"/>
      <c r="B156" s="106"/>
      <c r="C156" s="23"/>
      <c r="D156" s="20"/>
      <c r="E156" s="121">
        <f>'Planta de Carga'!AA124</f>
        <v>0</v>
      </c>
      <c r="F156" s="121">
        <f>'Planta de Carga'!AB124</f>
        <v>0</v>
      </c>
      <c r="G156" s="24"/>
      <c r="H156" s="24"/>
      <c r="I156" s="20"/>
      <c r="J156" s="20"/>
      <c r="K156" s="20"/>
    </row>
    <row r="157" spans="1:11" x14ac:dyDescent="0.25">
      <c r="A157" s="24"/>
      <c r="B157" s="106"/>
      <c r="C157" s="23"/>
      <c r="D157" s="20"/>
      <c r="E157" s="121">
        <f>'Planta de Carga'!AA125</f>
        <v>0</v>
      </c>
      <c r="F157" s="121">
        <f>'Planta de Carga'!AB125</f>
        <v>0</v>
      </c>
      <c r="G157" s="24"/>
      <c r="H157" s="24"/>
      <c r="I157" s="20"/>
      <c r="J157" s="20"/>
      <c r="K157" s="20"/>
    </row>
    <row r="158" spans="1:11" x14ac:dyDescent="0.25">
      <c r="A158" s="24"/>
      <c r="B158" s="106"/>
      <c r="C158" s="23"/>
      <c r="D158" s="20"/>
      <c r="E158" s="121">
        <f>'Planta de Carga'!AA126</f>
        <v>0</v>
      </c>
      <c r="F158" s="121">
        <f>'Planta de Carga'!AB126</f>
        <v>0</v>
      </c>
      <c r="G158" s="24"/>
      <c r="H158" s="24"/>
      <c r="I158" s="20"/>
      <c r="J158" s="20"/>
      <c r="K158" s="20"/>
    </row>
    <row r="159" spans="1:11" x14ac:dyDescent="0.25">
      <c r="A159" s="24"/>
      <c r="B159" s="119"/>
      <c r="C159" s="23"/>
      <c r="D159" s="20"/>
      <c r="E159" s="121">
        <f>'Planta de Carga'!AA127</f>
        <v>0</v>
      </c>
      <c r="F159" s="121">
        <f>'Planta de Carga'!AB127</f>
        <v>0</v>
      </c>
      <c r="G159" s="24"/>
      <c r="H159" s="24"/>
      <c r="I159" s="20"/>
      <c r="J159" s="20"/>
      <c r="K159" s="20"/>
    </row>
    <row r="160" spans="1:11" x14ac:dyDescent="0.25">
      <c r="A160" s="24"/>
      <c r="B160" s="119"/>
      <c r="C160" s="23"/>
      <c r="D160" s="20"/>
      <c r="E160" s="121">
        <f>'Planta de Carga'!AA128</f>
        <v>0</v>
      </c>
      <c r="F160" s="121">
        <f>'Planta de Carga'!AB128</f>
        <v>0</v>
      </c>
      <c r="G160" s="24"/>
      <c r="H160" s="24"/>
      <c r="I160" s="20"/>
      <c r="J160" s="20"/>
      <c r="K160" s="20"/>
    </row>
    <row r="161" spans="1:11" x14ac:dyDescent="0.25">
      <c r="A161" s="24"/>
      <c r="B161" s="119"/>
      <c r="C161" s="23"/>
      <c r="D161" s="20"/>
      <c r="E161" s="121">
        <f>'Planta de Carga'!AA129</f>
        <v>0</v>
      </c>
      <c r="F161" s="121">
        <f>'Planta de Carga'!AB129</f>
        <v>0</v>
      </c>
      <c r="G161" s="24"/>
      <c r="H161" s="24"/>
      <c r="I161" s="20"/>
      <c r="J161" s="20"/>
      <c r="K161" s="20"/>
    </row>
    <row r="162" spans="1:11" x14ac:dyDescent="0.25">
      <c r="A162" s="24"/>
      <c r="B162" s="119"/>
      <c r="C162" s="23"/>
      <c r="D162" s="20"/>
      <c r="E162" s="121">
        <f>'Planta de Carga'!AA130</f>
        <v>0</v>
      </c>
      <c r="F162" s="121">
        <f>'Planta de Carga'!AB130</f>
        <v>0</v>
      </c>
      <c r="G162" s="24"/>
      <c r="H162" s="24"/>
      <c r="I162" s="20"/>
      <c r="J162" s="20"/>
      <c r="K162" s="20"/>
    </row>
    <row r="163" spans="1:11" x14ac:dyDescent="0.25">
      <c r="A163" s="24"/>
      <c r="B163" s="106"/>
      <c r="C163" s="23"/>
      <c r="D163" s="20"/>
      <c r="E163" s="121">
        <f>'Planta de Carga'!AA131</f>
        <v>0</v>
      </c>
      <c r="F163" s="121">
        <f>'Planta de Carga'!AB131</f>
        <v>0</v>
      </c>
      <c r="G163" s="24"/>
      <c r="H163" s="24"/>
      <c r="I163" s="20"/>
      <c r="J163" s="20"/>
      <c r="K163" s="20"/>
    </row>
    <row r="164" spans="1:11" x14ac:dyDescent="0.25">
      <c r="A164" s="24"/>
      <c r="B164" s="106"/>
      <c r="C164" s="23"/>
      <c r="D164" s="20"/>
      <c r="E164" s="121">
        <f>'Planta de Carga'!AA132</f>
        <v>0</v>
      </c>
      <c r="F164" s="121">
        <f>'Planta de Carga'!AB132</f>
        <v>0</v>
      </c>
      <c r="G164" s="24"/>
      <c r="H164" s="24"/>
      <c r="I164" s="20"/>
      <c r="J164" s="20"/>
      <c r="K164" s="20"/>
    </row>
    <row r="165" spans="1:11" x14ac:dyDescent="0.25">
      <c r="A165" s="24"/>
      <c r="B165" s="106"/>
      <c r="C165" s="23"/>
      <c r="D165" s="20"/>
      <c r="E165" s="121">
        <f>'Planta de Carga'!AA133</f>
        <v>0</v>
      </c>
      <c r="F165" s="121">
        <f>'Planta de Carga'!AB133</f>
        <v>0</v>
      </c>
      <c r="G165" s="24"/>
      <c r="H165" s="24"/>
      <c r="I165" s="20"/>
      <c r="J165" s="20"/>
      <c r="K165" s="20"/>
    </row>
    <row r="166" spans="1:11" x14ac:dyDescent="0.25">
      <c r="A166" s="24"/>
      <c r="B166" s="106"/>
      <c r="C166" s="23"/>
      <c r="D166" s="20"/>
      <c r="E166" s="121">
        <f>'Planta de Carga'!AA134</f>
        <v>0</v>
      </c>
      <c r="F166" s="121">
        <f>'Planta de Carga'!AB134</f>
        <v>0</v>
      </c>
      <c r="G166" s="24"/>
      <c r="H166" s="24"/>
      <c r="I166" s="20"/>
      <c r="J166" s="20"/>
      <c r="K166" s="20"/>
    </row>
    <row r="167" spans="1:11" x14ac:dyDescent="0.25">
      <c r="A167" s="24"/>
      <c r="B167" s="106"/>
      <c r="C167" s="23"/>
      <c r="D167" s="20"/>
      <c r="E167" s="121">
        <f>'Planta de Carga'!AA135</f>
        <v>0</v>
      </c>
      <c r="F167" s="121">
        <f>'Planta de Carga'!AB135</f>
        <v>0</v>
      </c>
      <c r="G167" s="24"/>
      <c r="H167" s="24"/>
      <c r="I167" s="20"/>
      <c r="J167" s="20"/>
      <c r="K167" s="20"/>
    </row>
    <row r="168" spans="1:11" x14ac:dyDescent="0.25">
      <c r="A168" s="24"/>
      <c r="B168" s="106"/>
      <c r="C168" s="23"/>
      <c r="D168" s="20"/>
      <c r="E168" s="121">
        <f>'Planta de Carga'!AA136</f>
        <v>0</v>
      </c>
      <c r="F168" s="121">
        <f>'Planta de Carga'!AB136</f>
        <v>0</v>
      </c>
      <c r="G168" s="24"/>
      <c r="H168" s="24"/>
      <c r="I168" s="20"/>
      <c r="J168" s="20"/>
      <c r="K168" s="20"/>
    </row>
    <row r="169" spans="1:11" x14ac:dyDescent="0.25">
      <c r="A169" s="24"/>
      <c r="B169" s="106"/>
      <c r="C169" s="23"/>
      <c r="D169" s="20"/>
      <c r="E169" s="121">
        <f>'Planta de Carga'!AA137</f>
        <v>0</v>
      </c>
      <c r="F169" s="121">
        <f>'Planta de Carga'!AB137</f>
        <v>0</v>
      </c>
      <c r="G169" s="24"/>
      <c r="H169" s="24"/>
      <c r="I169" s="20"/>
      <c r="J169" s="20"/>
      <c r="K169" s="20"/>
    </row>
    <row r="170" spans="1:11" x14ac:dyDescent="0.25">
      <c r="A170" s="24"/>
      <c r="B170" s="119"/>
      <c r="C170" s="23"/>
      <c r="D170" s="20"/>
      <c r="E170" s="121">
        <f>'Planta de Carga'!AA138</f>
        <v>0</v>
      </c>
      <c r="F170" s="121">
        <f>'Planta de Carga'!AB138</f>
        <v>0</v>
      </c>
      <c r="G170" s="24"/>
      <c r="H170" s="24"/>
      <c r="I170" s="20"/>
      <c r="J170" s="20"/>
      <c r="K170" s="20"/>
    </row>
    <row r="171" spans="1:11" x14ac:dyDescent="0.25">
      <c r="A171" s="24"/>
      <c r="B171" s="119"/>
      <c r="C171" s="23"/>
      <c r="D171" s="20"/>
      <c r="E171" s="121">
        <f>'Planta de Carga'!AA139</f>
        <v>0</v>
      </c>
      <c r="F171" s="121">
        <f>'Planta de Carga'!AB139</f>
        <v>0</v>
      </c>
      <c r="G171" s="24"/>
      <c r="H171" s="24"/>
      <c r="I171" s="20"/>
      <c r="J171" s="20"/>
      <c r="K171" s="20"/>
    </row>
    <row r="172" spans="1:11" x14ac:dyDescent="0.25">
      <c r="A172" s="24"/>
      <c r="B172" s="119"/>
      <c r="C172" s="23"/>
      <c r="D172" s="20"/>
      <c r="E172" s="121">
        <f>'Planta de Carga'!AA140</f>
        <v>0</v>
      </c>
      <c r="F172" s="121">
        <f>'Planta de Carga'!AB140</f>
        <v>0</v>
      </c>
      <c r="G172" s="24"/>
      <c r="H172" s="24"/>
      <c r="I172" s="20"/>
      <c r="J172" s="20"/>
      <c r="K172" s="20"/>
    </row>
    <row r="173" spans="1:11" x14ac:dyDescent="0.25">
      <c r="A173" s="24"/>
      <c r="B173" s="119"/>
      <c r="C173" s="23"/>
      <c r="D173" s="20"/>
      <c r="E173" s="121">
        <f>'Planta de Carga'!AA141</f>
        <v>0</v>
      </c>
      <c r="F173" s="121">
        <f>'Planta de Carga'!AB141</f>
        <v>0</v>
      </c>
      <c r="G173" s="24"/>
      <c r="H173" s="24"/>
      <c r="I173" s="20"/>
      <c r="J173" s="20"/>
      <c r="K173" s="20"/>
    </row>
    <row r="174" spans="1:11" x14ac:dyDescent="0.25">
      <c r="A174" s="24"/>
      <c r="B174" s="119"/>
      <c r="C174" s="23"/>
      <c r="D174" s="20"/>
      <c r="E174" s="121">
        <f>'Planta de Carga'!AA142</f>
        <v>0</v>
      </c>
      <c r="F174" s="121">
        <f>'Planta de Carga'!AB142</f>
        <v>0</v>
      </c>
      <c r="G174" s="24"/>
      <c r="H174" s="24"/>
      <c r="I174" s="20"/>
      <c r="J174" s="20"/>
      <c r="K174" s="20"/>
    </row>
    <row r="175" spans="1:11" x14ac:dyDescent="0.25">
      <c r="A175" s="24"/>
      <c r="B175" s="119"/>
      <c r="C175" s="23"/>
      <c r="D175" s="20"/>
      <c r="E175" s="121">
        <f>'Planta de Carga'!AA143</f>
        <v>0</v>
      </c>
      <c r="F175" s="121">
        <f>'Planta de Carga'!AB143</f>
        <v>0</v>
      </c>
      <c r="G175" s="24"/>
      <c r="H175" s="24"/>
      <c r="I175" s="20"/>
      <c r="J175" s="20"/>
      <c r="K175" s="20"/>
    </row>
    <row r="176" spans="1:11" x14ac:dyDescent="0.25">
      <c r="A176" s="24"/>
      <c r="B176" s="119"/>
      <c r="C176" s="23"/>
      <c r="D176" s="20"/>
      <c r="E176" s="121">
        <f>'Planta de Carga'!AA144</f>
        <v>0</v>
      </c>
      <c r="F176" s="121">
        <f>'Planta de Carga'!AB144</f>
        <v>0</v>
      </c>
      <c r="G176" s="24"/>
      <c r="H176" s="24"/>
      <c r="I176" s="20"/>
      <c r="J176" s="20"/>
      <c r="K176" s="20"/>
    </row>
    <row r="177" spans="1:11" x14ac:dyDescent="0.25">
      <c r="A177" s="24"/>
      <c r="B177" s="119"/>
      <c r="C177" s="23"/>
      <c r="D177" s="20"/>
      <c r="E177" s="121">
        <f>'Planta de Carga'!AA145</f>
        <v>0</v>
      </c>
      <c r="F177" s="121">
        <f>'Planta de Carga'!AB145</f>
        <v>0</v>
      </c>
      <c r="G177" s="24"/>
      <c r="H177" s="24"/>
      <c r="I177" s="20"/>
      <c r="J177" s="20"/>
      <c r="K177" s="20"/>
    </row>
    <row r="178" spans="1:11" x14ac:dyDescent="0.25">
      <c r="A178" s="24"/>
      <c r="B178" s="119"/>
      <c r="C178" s="23"/>
      <c r="D178" s="20"/>
      <c r="E178" s="121">
        <f>'Planta de Carga'!AA146</f>
        <v>0</v>
      </c>
      <c r="F178" s="121">
        <f>'Planta de Carga'!AB146</f>
        <v>0</v>
      </c>
      <c r="G178" s="24"/>
      <c r="H178" s="24"/>
      <c r="I178" s="20"/>
      <c r="J178" s="20"/>
      <c r="K178" s="20"/>
    </row>
    <row r="179" spans="1:11" x14ac:dyDescent="0.25">
      <c r="A179" s="24"/>
      <c r="B179" s="119"/>
      <c r="C179" s="23"/>
      <c r="D179" s="20"/>
      <c r="E179" s="121">
        <f>'Planta de Carga'!AA147</f>
        <v>0</v>
      </c>
      <c r="F179" s="121">
        <f>'Planta de Carga'!AB147</f>
        <v>0</v>
      </c>
      <c r="G179" s="24"/>
      <c r="H179" s="24"/>
      <c r="I179" s="20"/>
      <c r="J179" s="20"/>
      <c r="K179" s="20"/>
    </row>
    <row r="180" spans="1:11" x14ac:dyDescent="0.25">
      <c r="A180" s="24"/>
      <c r="B180" s="119"/>
      <c r="C180" s="23"/>
      <c r="D180" s="20"/>
      <c r="E180" s="121">
        <f>'Planta de Carga'!AA148</f>
        <v>0</v>
      </c>
      <c r="F180" s="121">
        <f>'Planta de Carga'!AB148</f>
        <v>0</v>
      </c>
      <c r="G180" s="24"/>
      <c r="H180" s="24"/>
      <c r="I180" s="20"/>
      <c r="J180" s="20"/>
      <c r="K180" s="20"/>
    </row>
    <row r="181" spans="1:11" x14ac:dyDescent="0.25">
      <c r="A181" s="24"/>
      <c r="B181" s="119"/>
      <c r="C181" s="23"/>
      <c r="D181" s="20"/>
      <c r="E181" s="121">
        <f>'Planta de Carga'!AA149</f>
        <v>0</v>
      </c>
      <c r="F181" s="121">
        <f>'Planta de Carga'!AB149</f>
        <v>0</v>
      </c>
      <c r="G181" s="24"/>
      <c r="H181" s="24"/>
      <c r="I181" s="20"/>
      <c r="J181" s="20"/>
      <c r="K181" s="20"/>
    </row>
    <row r="182" spans="1:11" x14ac:dyDescent="0.25">
      <c r="A182" s="24"/>
      <c r="B182" s="119"/>
      <c r="C182" s="23"/>
      <c r="D182" s="20"/>
      <c r="E182" s="121">
        <f>'Planta de Carga'!AA150</f>
        <v>0</v>
      </c>
      <c r="F182" s="121">
        <f>'Planta de Carga'!AB150</f>
        <v>0</v>
      </c>
      <c r="G182" s="24"/>
      <c r="H182" s="24"/>
      <c r="I182" s="20"/>
      <c r="J182" s="20"/>
      <c r="K182" s="20"/>
    </row>
    <row r="183" spans="1:11" x14ac:dyDescent="0.25">
      <c r="A183" s="24"/>
      <c r="B183" s="119"/>
      <c r="C183" s="23"/>
      <c r="D183" s="20"/>
      <c r="E183" s="121">
        <f>'Planta de Carga'!AA151</f>
        <v>0</v>
      </c>
      <c r="F183" s="121">
        <f>'Planta de Carga'!AB151</f>
        <v>0</v>
      </c>
      <c r="G183" s="24"/>
      <c r="H183" s="24"/>
      <c r="I183" s="20"/>
      <c r="J183" s="20"/>
      <c r="K183" s="20"/>
    </row>
    <row r="184" spans="1:11" x14ac:dyDescent="0.25">
      <c r="A184" s="24"/>
      <c r="B184" s="119"/>
      <c r="C184" s="23"/>
      <c r="D184" s="20"/>
      <c r="E184" s="121">
        <f>'Planta de Carga'!AA152</f>
        <v>0</v>
      </c>
      <c r="F184" s="121">
        <f>'Planta de Carga'!AB152</f>
        <v>0</v>
      </c>
      <c r="G184" s="24"/>
      <c r="H184" s="24"/>
      <c r="I184" s="20"/>
      <c r="J184" s="20"/>
      <c r="K184" s="20"/>
    </row>
    <row r="185" spans="1:11" x14ac:dyDescent="0.25">
      <c r="A185" s="24"/>
      <c r="B185" s="119"/>
      <c r="C185" s="23"/>
      <c r="D185" s="20"/>
      <c r="E185" s="121">
        <f>'Planta de Carga'!AA153</f>
        <v>0</v>
      </c>
      <c r="F185" s="121">
        <f>'Planta de Carga'!AB153</f>
        <v>0</v>
      </c>
      <c r="G185" s="24"/>
      <c r="H185" s="24"/>
      <c r="I185" s="20"/>
      <c r="J185" s="20"/>
      <c r="K185" s="20"/>
    </row>
    <row r="186" spans="1:11" x14ac:dyDescent="0.25">
      <c r="A186" s="24"/>
      <c r="B186" s="119"/>
      <c r="C186" s="23"/>
      <c r="D186" s="20"/>
      <c r="E186" s="121">
        <f>'Planta de Carga'!AA154</f>
        <v>0</v>
      </c>
      <c r="F186" s="121">
        <f>'Planta de Carga'!AB154</f>
        <v>0</v>
      </c>
      <c r="G186" s="24"/>
      <c r="H186" s="24"/>
      <c r="I186" s="20"/>
      <c r="J186" s="20"/>
      <c r="K186" s="20"/>
    </row>
    <row r="187" spans="1:11" x14ac:dyDescent="0.25">
      <c r="A187" s="24"/>
      <c r="B187" s="119"/>
      <c r="C187" s="23"/>
      <c r="D187" s="20"/>
      <c r="E187" s="121">
        <f>'Planta de Carga'!AA155</f>
        <v>0</v>
      </c>
      <c r="F187" s="121">
        <f>'Planta de Carga'!AB155</f>
        <v>0</v>
      </c>
      <c r="G187" s="24"/>
      <c r="H187" s="24"/>
      <c r="I187" s="20"/>
      <c r="J187" s="20"/>
      <c r="K187" s="20"/>
    </row>
    <row r="188" spans="1:11" x14ac:dyDescent="0.25">
      <c r="A188" s="24"/>
      <c r="B188" s="119"/>
      <c r="C188" s="23"/>
      <c r="D188" s="20"/>
      <c r="E188" s="121">
        <f>'Planta de Carga'!AA156</f>
        <v>0</v>
      </c>
      <c r="F188" s="121">
        <f>'Planta de Carga'!AB156</f>
        <v>0</v>
      </c>
      <c r="G188" s="24"/>
      <c r="H188" s="24"/>
      <c r="I188" s="20"/>
      <c r="J188" s="20"/>
      <c r="K188" s="20"/>
    </row>
    <row r="189" spans="1:11" x14ac:dyDescent="0.25">
      <c r="A189" s="24"/>
      <c r="B189" s="119"/>
      <c r="C189" s="23"/>
      <c r="D189" s="20"/>
      <c r="E189" s="121">
        <f>'Planta de Carga'!AA157</f>
        <v>0</v>
      </c>
      <c r="F189" s="121">
        <f>'Planta de Carga'!AB157</f>
        <v>0</v>
      </c>
      <c r="G189" s="24"/>
      <c r="H189" s="24"/>
      <c r="I189" s="20"/>
      <c r="J189" s="20"/>
      <c r="K189" s="20"/>
    </row>
    <row r="190" spans="1:11" x14ac:dyDescent="0.25">
      <c r="A190" s="24"/>
      <c r="B190" s="119"/>
      <c r="C190" s="23"/>
      <c r="D190" s="20"/>
      <c r="E190" s="121">
        <f>'Planta de Carga'!AA158</f>
        <v>0</v>
      </c>
      <c r="F190" s="121">
        <f>'Planta de Carga'!AB158</f>
        <v>0</v>
      </c>
      <c r="G190" s="24"/>
      <c r="H190" s="24"/>
      <c r="I190" s="20"/>
      <c r="J190" s="20"/>
      <c r="K190" s="20"/>
    </row>
    <row r="191" spans="1:11" x14ac:dyDescent="0.25">
      <c r="A191" s="24"/>
      <c r="B191" s="119"/>
      <c r="C191" s="23"/>
      <c r="D191" s="20"/>
      <c r="E191" s="121">
        <f>'Planta de Carga'!AA159</f>
        <v>0</v>
      </c>
      <c r="F191" s="121">
        <f>'Planta de Carga'!AB159</f>
        <v>0</v>
      </c>
      <c r="G191" s="24"/>
      <c r="H191" s="24"/>
      <c r="I191" s="20"/>
      <c r="J191" s="20"/>
      <c r="K191" s="20"/>
    </row>
    <row r="192" spans="1:11" x14ac:dyDescent="0.25">
      <c r="A192" s="24"/>
      <c r="B192" s="25"/>
      <c r="C192" s="23"/>
      <c r="D192" s="20"/>
      <c r="E192" s="121">
        <f>'Planta de Carga'!AA160</f>
        <v>0</v>
      </c>
      <c r="F192" s="121">
        <f>'Planta de Carga'!AB160</f>
        <v>0</v>
      </c>
      <c r="G192" s="24"/>
      <c r="H192" s="24"/>
      <c r="I192" s="20"/>
      <c r="J192" s="20"/>
      <c r="K192" s="20"/>
    </row>
    <row r="193" spans="1:11" x14ac:dyDescent="0.25">
      <c r="A193" s="24"/>
      <c r="B193" s="25"/>
      <c r="C193" s="23"/>
      <c r="D193" s="20"/>
      <c r="E193" s="121">
        <f>'Planta de Carga'!AA161</f>
        <v>0</v>
      </c>
      <c r="F193" s="121">
        <f>'Planta de Carga'!AB161</f>
        <v>0</v>
      </c>
      <c r="G193" s="24"/>
      <c r="H193" s="24"/>
      <c r="I193" s="20"/>
      <c r="J193" s="20"/>
      <c r="K193" s="20"/>
    </row>
    <row r="194" spans="1:11" x14ac:dyDescent="0.25">
      <c r="A194" s="24"/>
      <c r="B194" s="25"/>
      <c r="C194" s="23"/>
      <c r="D194" s="20"/>
      <c r="E194" s="121">
        <f>'Planta de Carga'!AA162</f>
        <v>0</v>
      </c>
      <c r="F194" s="121">
        <f>'Planta de Carga'!AB162</f>
        <v>0</v>
      </c>
      <c r="G194" s="24"/>
      <c r="H194" s="24"/>
      <c r="I194" s="20"/>
      <c r="J194" s="20"/>
      <c r="K194" s="20"/>
    </row>
    <row r="195" spans="1:11" x14ac:dyDescent="0.25">
      <c r="A195" s="24"/>
      <c r="B195" s="25"/>
      <c r="C195" s="23"/>
      <c r="D195" s="20"/>
      <c r="E195" s="121">
        <f>'Planta de Carga'!AA163</f>
        <v>0</v>
      </c>
      <c r="F195" s="121">
        <f>'Planta de Carga'!AB163</f>
        <v>0</v>
      </c>
      <c r="G195" s="24"/>
      <c r="H195" s="24"/>
      <c r="I195" s="20"/>
      <c r="J195" s="20"/>
      <c r="K195" s="20"/>
    </row>
    <row r="196" spans="1:11" x14ac:dyDescent="0.25">
      <c r="A196" s="24"/>
      <c r="B196" s="25"/>
      <c r="C196" s="23"/>
      <c r="D196" s="20"/>
      <c r="E196" s="121">
        <f>'Planta de Carga'!AA164</f>
        <v>0</v>
      </c>
      <c r="F196" s="121">
        <f>'Planta de Carga'!AB164</f>
        <v>0</v>
      </c>
      <c r="G196" s="24"/>
      <c r="H196" s="24"/>
      <c r="I196" s="20"/>
      <c r="J196" s="20"/>
      <c r="K196" s="20"/>
    </row>
    <row r="197" spans="1:11" x14ac:dyDescent="0.25">
      <c r="A197" s="24"/>
      <c r="B197" s="25"/>
      <c r="C197" s="23"/>
      <c r="D197" s="20"/>
      <c r="E197" s="121">
        <f>'Planta de Carga'!AA165</f>
        <v>0</v>
      </c>
      <c r="F197" s="121">
        <f>'Planta de Carga'!AB165</f>
        <v>0</v>
      </c>
      <c r="G197" s="24"/>
      <c r="H197" s="24"/>
      <c r="I197" s="20"/>
      <c r="J197" s="20"/>
      <c r="K197" s="20"/>
    </row>
    <row r="198" spans="1:11" x14ac:dyDescent="0.25">
      <c r="A198" s="24"/>
      <c r="B198" s="25"/>
      <c r="C198" s="23"/>
      <c r="D198" s="20"/>
      <c r="E198" s="121">
        <f>'Planta de Carga'!AA166</f>
        <v>0</v>
      </c>
      <c r="F198" s="121">
        <f>'Planta de Carga'!AB166</f>
        <v>0</v>
      </c>
      <c r="G198" s="24"/>
      <c r="H198" s="24"/>
      <c r="I198" s="20"/>
      <c r="J198" s="20"/>
      <c r="K198" s="20"/>
    </row>
    <row r="199" spans="1:11" x14ac:dyDescent="0.25">
      <c r="A199" s="24"/>
      <c r="B199" s="25"/>
      <c r="C199" s="23"/>
      <c r="D199" s="20"/>
      <c r="E199" s="121">
        <f>'Planta de Carga'!AA167</f>
        <v>0</v>
      </c>
      <c r="F199" s="121">
        <f>'Planta de Carga'!AB167</f>
        <v>0</v>
      </c>
      <c r="G199" s="24"/>
      <c r="H199" s="24"/>
      <c r="I199" s="20"/>
      <c r="J199" s="20"/>
      <c r="K199" s="20"/>
    </row>
    <row r="200" spans="1:11" x14ac:dyDescent="0.25">
      <c r="A200" s="24"/>
      <c r="B200" s="25"/>
      <c r="C200" s="23"/>
      <c r="D200" s="20"/>
      <c r="E200" s="121">
        <f>'Planta de Carga'!AA168</f>
        <v>0</v>
      </c>
      <c r="F200" s="121">
        <f>'Planta de Carga'!AB168</f>
        <v>0</v>
      </c>
      <c r="G200" s="24"/>
      <c r="H200" s="24"/>
      <c r="I200" s="20"/>
      <c r="J200" s="20"/>
      <c r="K200" s="20"/>
    </row>
    <row r="201" spans="1:11" x14ac:dyDescent="0.25">
      <c r="A201" s="24"/>
      <c r="B201" s="25"/>
      <c r="C201" s="23"/>
      <c r="D201" s="20"/>
      <c r="E201" s="121">
        <f>'Planta de Carga'!AA169</f>
        <v>0</v>
      </c>
      <c r="F201" s="121">
        <f>'Planta de Carga'!AB169</f>
        <v>0</v>
      </c>
      <c r="G201" s="24"/>
      <c r="H201" s="24"/>
      <c r="I201" s="20"/>
      <c r="J201" s="20"/>
      <c r="K201" s="20"/>
    </row>
    <row r="202" spans="1:11" x14ac:dyDescent="0.25">
      <c r="A202" s="24"/>
      <c r="B202" s="25"/>
      <c r="C202" s="23"/>
      <c r="D202" s="20"/>
      <c r="E202" s="121">
        <f>'Planta de Carga'!AA170</f>
        <v>0</v>
      </c>
      <c r="F202" s="121">
        <f>'Planta de Carga'!AB170</f>
        <v>0</v>
      </c>
      <c r="G202" s="24"/>
      <c r="H202" s="24"/>
      <c r="I202" s="20"/>
      <c r="J202" s="20"/>
      <c r="K202" s="20"/>
    </row>
    <row r="203" spans="1:11" x14ac:dyDescent="0.25">
      <c r="A203" s="24"/>
      <c r="B203" s="25"/>
      <c r="C203" s="23"/>
      <c r="D203" s="20"/>
      <c r="E203" s="121">
        <f>'Planta de Carga'!AA171</f>
        <v>0</v>
      </c>
      <c r="F203" s="121">
        <f>'Planta de Carga'!AB171</f>
        <v>0</v>
      </c>
      <c r="G203" s="24"/>
      <c r="H203" s="24"/>
      <c r="I203" s="20"/>
      <c r="J203" s="20"/>
      <c r="K203" s="20"/>
    </row>
    <row r="204" spans="1:11" x14ac:dyDescent="0.25">
      <c r="A204" s="24"/>
      <c r="B204" s="25"/>
      <c r="C204" s="23"/>
      <c r="D204" s="20"/>
      <c r="E204" s="121">
        <f>'Planta de Carga'!AA172</f>
        <v>0</v>
      </c>
      <c r="F204" s="121">
        <f>'Planta de Carga'!AB172</f>
        <v>0</v>
      </c>
      <c r="G204" s="24"/>
      <c r="H204" s="24"/>
      <c r="I204" s="20"/>
      <c r="J204" s="20"/>
      <c r="K204" s="20"/>
    </row>
    <row r="205" spans="1:11" x14ac:dyDescent="0.25">
      <c r="A205" s="24"/>
      <c r="B205" s="25"/>
      <c r="C205" s="22"/>
      <c r="D205" s="20"/>
      <c r="E205" s="121">
        <f>'Planta de Carga'!AA173</f>
        <v>0</v>
      </c>
      <c r="F205" s="121">
        <f>'Planta de Carga'!AB173</f>
        <v>0</v>
      </c>
      <c r="G205" s="24"/>
      <c r="H205" s="24"/>
      <c r="I205" s="20"/>
      <c r="J205" s="20"/>
      <c r="K205" s="20"/>
    </row>
    <row r="206" spans="1:11" x14ac:dyDescent="0.25">
      <c r="A206" s="24"/>
      <c r="B206" s="25"/>
      <c r="C206" s="22"/>
      <c r="D206" s="20"/>
      <c r="E206" s="121">
        <f>'Planta de Carga'!AA174</f>
        <v>0</v>
      </c>
      <c r="F206" s="121">
        <f>'Planta de Carga'!AB174</f>
        <v>0</v>
      </c>
      <c r="G206" s="24"/>
      <c r="H206" s="24"/>
      <c r="I206" s="20"/>
      <c r="J206" s="20"/>
      <c r="K206" s="20"/>
    </row>
    <row r="207" spans="1:11" x14ac:dyDescent="0.25">
      <c r="A207" s="24"/>
      <c r="B207" s="25"/>
      <c r="C207" s="22"/>
      <c r="D207" s="20"/>
      <c r="E207" s="121">
        <f>'Planta de Carga'!AA175</f>
        <v>0</v>
      </c>
      <c r="F207" s="121">
        <f>'Planta de Carga'!AB175</f>
        <v>0</v>
      </c>
      <c r="G207" s="24"/>
      <c r="H207" s="24"/>
      <c r="I207" s="20"/>
      <c r="J207" s="20"/>
      <c r="K207" s="20"/>
    </row>
    <row r="208" spans="1:11" x14ac:dyDescent="0.25">
      <c r="A208" s="24"/>
      <c r="B208" s="25"/>
      <c r="C208" s="22"/>
      <c r="D208" s="20"/>
      <c r="E208" s="121">
        <f>'Planta de Carga'!AA176</f>
        <v>0</v>
      </c>
      <c r="F208" s="121">
        <f>'Planta de Carga'!AB176</f>
        <v>0</v>
      </c>
      <c r="G208" s="24"/>
      <c r="H208" s="24"/>
      <c r="I208" s="20"/>
      <c r="J208" s="20"/>
      <c r="K208" s="20"/>
    </row>
    <row r="209" spans="1:11" x14ac:dyDescent="0.25">
      <c r="A209" s="24"/>
      <c r="B209" s="25"/>
      <c r="C209" s="22"/>
      <c r="D209" s="20"/>
      <c r="E209" s="121">
        <f>'Planta de Carga'!AA177</f>
        <v>0</v>
      </c>
      <c r="F209" s="121">
        <f>'Planta de Carga'!AB177</f>
        <v>0</v>
      </c>
      <c r="G209" s="24"/>
      <c r="H209" s="24"/>
      <c r="I209" s="20"/>
      <c r="J209" s="20"/>
      <c r="K209" s="20"/>
    </row>
    <row r="210" spans="1:11" x14ac:dyDescent="0.25">
      <c r="A210" s="20"/>
      <c r="B210" s="20"/>
      <c r="C210" s="20"/>
      <c r="D210" s="20"/>
      <c r="E210" s="15"/>
      <c r="F210" s="15"/>
      <c r="G210" s="20"/>
      <c r="H210" s="20"/>
      <c r="I210" s="20"/>
      <c r="J210" s="20"/>
      <c r="K210" s="20"/>
    </row>
    <row r="211" spans="1:11" x14ac:dyDescent="0.25">
      <c r="A211" s="20"/>
      <c r="B211" s="20"/>
      <c r="C211" s="20"/>
      <c r="D211" s="20"/>
      <c r="E211" s="15"/>
      <c r="F211" s="15"/>
      <c r="G211" s="20"/>
      <c r="H211" s="20"/>
      <c r="I211" s="20"/>
      <c r="J211" s="20"/>
      <c r="K211" s="20"/>
    </row>
    <row r="212" spans="1:11" x14ac:dyDescent="0.25">
      <c r="A212" s="20"/>
      <c r="B212" s="20"/>
      <c r="C212" s="20"/>
      <c r="D212" s="20"/>
      <c r="E212" s="15"/>
      <c r="F212" s="15"/>
      <c r="G212" s="20"/>
      <c r="H212" s="20"/>
      <c r="I212" s="20"/>
      <c r="J212" s="20"/>
      <c r="K212" s="20"/>
    </row>
    <row r="213" spans="1:11" x14ac:dyDescent="0.25">
      <c r="A213" s="20"/>
      <c r="B213" s="20"/>
      <c r="C213" s="20"/>
      <c r="D213" s="20"/>
      <c r="E213" s="15"/>
      <c r="F213" s="15"/>
      <c r="G213" s="20"/>
      <c r="H213" s="20"/>
      <c r="I213" s="20"/>
      <c r="J213" s="20"/>
      <c r="K213" s="20"/>
    </row>
    <row r="214" spans="1:11" x14ac:dyDescent="0.25">
      <c r="A214" s="20"/>
      <c r="B214" s="20"/>
      <c r="C214" s="20"/>
      <c r="D214" s="20"/>
      <c r="E214" s="15"/>
      <c r="F214" s="15"/>
      <c r="G214" s="20"/>
      <c r="H214" s="20"/>
      <c r="I214" s="20"/>
      <c r="J214" s="20"/>
      <c r="K214" s="20"/>
    </row>
    <row r="215" spans="1:11" x14ac:dyDescent="0.25">
      <c r="A215" s="20"/>
      <c r="B215" s="20"/>
      <c r="C215" s="20"/>
      <c r="D215" s="20"/>
      <c r="E215" s="15"/>
      <c r="F215" s="15"/>
      <c r="G215" s="20"/>
      <c r="H215" s="20"/>
      <c r="I215" s="20"/>
      <c r="J215" s="20"/>
      <c r="K215" s="20"/>
    </row>
    <row r="216" spans="1:11" x14ac:dyDescent="0.25">
      <c r="A216" s="20"/>
      <c r="B216" s="20"/>
      <c r="C216" s="20"/>
      <c r="D216" s="20"/>
      <c r="E216" s="15"/>
      <c r="F216" s="15"/>
      <c r="G216" s="20"/>
      <c r="H216" s="20"/>
      <c r="I216" s="20"/>
      <c r="J216" s="20"/>
      <c r="K216" s="20"/>
    </row>
    <row r="217" spans="1:11" x14ac:dyDescent="0.25">
      <c r="A217" s="20"/>
      <c r="B217" s="20"/>
      <c r="C217" s="20"/>
      <c r="D217" s="20"/>
      <c r="E217" s="15"/>
      <c r="F217" s="15"/>
      <c r="G217" s="20"/>
      <c r="H217" s="20"/>
      <c r="I217" s="20"/>
      <c r="J217" s="20"/>
      <c r="K217" s="20"/>
    </row>
    <row r="218" spans="1:11" x14ac:dyDescent="0.25">
      <c r="A218" s="20"/>
      <c r="B218" s="20"/>
      <c r="C218" s="20"/>
      <c r="D218" s="20"/>
      <c r="E218" s="15"/>
      <c r="F218" s="15"/>
      <c r="G218" s="20"/>
      <c r="H218" s="20"/>
      <c r="I218" s="20"/>
      <c r="J218" s="20"/>
      <c r="K218" s="20"/>
    </row>
    <row r="219" spans="1:11" x14ac:dyDescent="0.25">
      <c r="A219" s="20"/>
      <c r="B219" s="20"/>
      <c r="C219" s="20"/>
      <c r="D219" s="20"/>
      <c r="E219" s="15"/>
      <c r="F219" s="15"/>
      <c r="G219" s="20"/>
      <c r="H219" s="20"/>
      <c r="I219" s="20"/>
      <c r="J219" s="20"/>
      <c r="K219" s="20"/>
    </row>
    <row r="220" spans="1:11" x14ac:dyDescent="0.25">
      <c r="A220" s="20"/>
      <c r="B220" s="20"/>
      <c r="C220" s="20"/>
      <c r="D220" s="20"/>
      <c r="E220" s="15"/>
      <c r="F220" s="15"/>
      <c r="G220" s="20"/>
      <c r="H220" s="20"/>
      <c r="I220" s="20"/>
      <c r="J220" s="20"/>
      <c r="K220" s="20"/>
    </row>
    <row r="221" spans="1:11" x14ac:dyDescent="0.25">
      <c r="A221" s="20"/>
      <c r="B221" s="20"/>
      <c r="C221" s="20"/>
      <c r="D221" s="20"/>
      <c r="E221" s="15"/>
      <c r="F221" s="15"/>
      <c r="G221" s="20"/>
      <c r="H221" s="20"/>
      <c r="I221" s="20"/>
      <c r="J221" s="20"/>
      <c r="K221" s="20"/>
    </row>
    <row r="222" spans="1:11" x14ac:dyDescent="0.25">
      <c r="A222" s="20"/>
      <c r="B222" s="20"/>
      <c r="C222" s="20"/>
      <c r="D222" s="20"/>
      <c r="E222" s="15"/>
      <c r="F222" s="15"/>
      <c r="G222" s="20"/>
      <c r="H222" s="20"/>
      <c r="I222" s="20"/>
      <c r="J222" s="20"/>
      <c r="K222" s="20"/>
    </row>
    <row r="223" spans="1:11" x14ac:dyDescent="0.25">
      <c r="A223" s="20"/>
      <c r="B223" s="20"/>
      <c r="C223" s="20"/>
      <c r="D223" s="20"/>
      <c r="E223" s="15"/>
      <c r="F223" s="15"/>
      <c r="G223" s="20"/>
      <c r="H223" s="20"/>
      <c r="I223" s="20"/>
      <c r="J223" s="20"/>
      <c r="K223" s="20"/>
    </row>
    <row r="224" spans="1:11" x14ac:dyDescent="0.25">
      <c r="A224" s="20"/>
      <c r="B224" s="20"/>
      <c r="C224" s="20"/>
      <c r="D224" s="20"/>
      <c r="E224" s="15"/>
      <c r="F224" s="15"/>
      <c r="G224" s="20"/>
      <c r="H224" s="20"/>
      <c r="I224" s="20"/>
      <c r="J224" s="20"/>
      <c r="K224" s="20"/>
    </row>
    <row r="225" spans="1:11" x14ac:dyDescent="0.25">
      <c r="A225" s="20"/>
      <c r="B225" s="20"/>
      <c r="C225" s="20"/>
      <c r="D225" s="20"/>
      <c r="E225" s="15"/>
      <c r="F225" s="15"/>
      <c r="G225" s="20"/>
      <c r="H225" s="20"/>
      <c r="I225" s="20"/>
      <c r="J225" s="20"/>
      <c r="K225" s="20"/>
    </row>
    <row r="226" spans="1:11" x14ac:dyDescent="0.25">
      <c r="A226" s="20"/>
      <c r="B226" s="20"/>
      <c r="C226" s="20"/>
      <c r="D226" s="20"/>
      <c r="E226" s="15"/>
      <c r="F226" s="15"/>
      <c r="G226" s="20"/>
      <c r="H226" s="20"/>
      <c r="I226" s="20"/>
      <c r="J226" s="20"/>
      <c r="K226" s="20"/>
    </row>
    <row r="227" spans="1:11" x14ac:dyDescent="0.25">
      <c r="A227" s="20"/>
      <c r="B227" s="20"/>
      <c r="C227" s="20"/>
      <c r="D227" s="20"/>
      <c r="E227" s="15"/>
      <c r="F227" s="15"/>
      <c r="G227" s="20"/>
      <c r="H227" s="20"/>
      <c r="I227" s="20"/>
      <c r="J227" s="20"/>
      <c r="K227" s="20"/>
    </row>
    <row r="228" spans="1:11" x14ac:dyDescent="0.25">
      <c r="A228" s="20"/>
      <c r="B228" s="20"/>
      <c r="C228" s="20"/>
      <c r="D228" s="20"/>
      <c r="E228" s="15"/>
      <c r="F228" s="15"/>
      <c r="G228" s="20"/>
      <c r="H228" s="20"/>
      <c r="I228" s="20"/>
      <c r="J228" s="20"/>
      <c r="K228" s="20"/>
    </row>
    <row r="229" spans="1:11" x14ac:dyDescent="0.25">
      <c r="A229" s="20"/>
      <c r="B229" s="20"/>
      <c r="C229" s="20"/>
      <c r="D229" s="20"/>
      <c r="E229" s="15"/>
      <c r="F229" s="15"/>
      <c r="G229" s="20"/>
      <c r="H229" s="20"/>
      <c r="I229" s="20"/>
      <c r="J229" s="20"/>
      <c r="K229" s="20"/>
    </row>
    <row r="230" spans="1:11" x14ac:dyDescent="0.25">
      <c r="A230" s="20"/>
      <c r="B230" s="20"/>
      <c r="C230" s="20"/>
      <c r="D230" s="20"/>
      <c r="E230" s="15"/>
      <c r="F230" s="15"/>
      <c r="G230" s="20"/>
      <c r="H230" s="20"/>
      <c r="I230" s="20"/>
      <c r="J230" s="20"/>
      <c r="K230" s="20"/>
    </row>
    <row r="231" spans="1:11" x14ac:dyDescent="0.25">
      <c r="A231" s="20"/>
      <c r="B231" s="20"/>
      <c r="C231" s="20"/>
      <c r="D231" s="20"/>
      <c r="E231" s="15"/>
      <c r="F231" s="15"/>
      <c r="G231" s="20"/>
      <c r="H231" s="20"/>
      <c r="I231" s="20"/>
      <c r="J231" s="20"/>
      <c r="K231" s="20"/>
    </row>
    <row r="232" spans="1:11" x14ac:dyDescent="0.25">
      <c r="A232" s="20"/>
      <c r="B232" s="20"/>
      <c r="C232" s="20"/>
      <c r="D232" s="20"/>
      <c r="E232" s="15"/>
      <c r="F232" s="15"/>
      <c r="G232" s="20"/>
      <c r="H232" s="20"/>
      <c r="I232" s="20"/>
      <c r="J232" s="20"/>
      <c r="K232" s="20"/>
    </row>
    <row r="233" spans="1:11" x14ac:dyDescent="0.25">
      <c r="A233" s="20"/>
      <c r="B233" s="20"/>
      <c r="C233" s="20"/>
      <c r="D233" s="20"/>
      <c r="E233" s="15"/>
      <c r="F233" s="15"/>
      <c r="G233" s="20"/>
      <c r="H233" s="20"/>
      <c r="I233" s="20"/>
      <c r="J233" s="20"/>
      <c r="K233" s="20"/>
    </row>
    <row r="234" spans="1:11" x14ac:dyDescent="0.25">
      <c r="A234" s="20"/>
      <c r="B234" s="20"/>
      <c r="C234" s="20"/>
      <c r="D234" s="20"/>
      <c r="E234" s="15"/>
      <c r="F234" s="15"/>
      <c r="G234" s="20"/>
      <c r="H234" s="20"/>
      <c r="I234" s="20"/>
      <c r="J234" s="20"/>
      <c r="K234" s="20"/>
    </row>
    <row r="235" spans="1:11" x14ac:dyDescent="0.25">
      <c r="A235" s="20"/>
      <c r="B235" s="20"/>
      <c r="C235" s="20"/>
      <c r="D235" s="20"/>
      <c r="E235" s="15"/>
      <c r="F235" s="15"/>
      <c r="G235" s="20"/>
      <c r="H235" s="20"/>
      <c r="I235" s="20"/>
      <c r="J235" s="20"/>
      <c r="K235" s="20"/>
    </row>
    <row r="236" spans="1:11" x14ac:dyDescent="0.25">
      <c r="A236" s="20"/>
      <c r="B236" s="20"/>
      <c r="C236" s="20"/>
      <c r="D236" s="20"/>
      <c r="E236" s="15"/>
      <c r="F236" s="15"/>
      <c r="G236" s="20"/>
      <c r="H236" s="20"/>
      <c r="I236" s="20"/>
      <c r="J236" s="20"/>
      <c r="K236" s="20"/>
    </row>
    <row r="237" spans="1:11" x14ac:dyDescent="0.25">
      <c r="A237" s="20"/>
      <c r="B237" s="20"/>
      <c r="C237" s="20"/>
      <c r="D237" s="20"/>
      <c r="E237" s="15"/>
      <c r="F237" s="15"/>
      <c r="G237" s="20"/>
      <c r="H237" s="20"/>
      <c r="I237" s="20"/>
      <c r="J237" s="20"/>
      <c r="K237" s="20"/>
    </row>
    <row r="238" spans="1:11" x14ac:dyDescent="0.25">
      <c r="A238" s="20"/>
      <c r="B238" s="20"/>
      <c r="C238" s="20"/>
      <c r="D238" s="20"/>
      <c r="E238" s="15"/>
      <c r="F238" s="15"/>
      <c r="G238" s="20"/>
      <c r="H238" s="20"/>
      <c r="I238" s="20"/>
      <c r="J238" s="20"/>
      <c r="K238" s="20"/>
    </row>
    <row r="239" spans="1:11" x14ac:dyDescent="0.25">
      <c r="A239" s="20"/>
      <c r="B239" s="20"/>
      <c r="C239" s="20"/>
      <c r="D239" s="20"/>
      <c r="E239" s="15"/>
      <c r="F239" s="15"/>
      <c r="G239" s="20"/>
      <c r="H239" s="20"/>
      <c r="I239" s="20"/>
      <c r="J239" s="20"/>
      <c r="K239" s="20"/>
    </row>
    <row r="240" spans="1:11" x14ac:dyDescent="0.25">
      <c r="A240" s="20"/>
      <c r="B240" s="20"/>
      <c r="C240" s="20"/>
      <c r="D240" s="20"/>
      <c r="E240" s="15"/>
      <c r="F240" s="15"/>
      <c r="G240" s="20"/>
      <c r="H240" s="20"/>
      <c r="I240" s="20"/>
      <c r="J240" s="20"/>
      <c r="K240" s="20"/>
    </row>
    <row r="241" spans="1:11" x14ac:dyDescent="0.25">
      <c r="A241" s="20"/>
      <c r="B241" s="20"/>
      <c r="C241" s="20"/>
      <c r="D241" s="20"/>
      <c r="E241" s="15"/>
      <c r="F241" s="15"/>
      <c r="G241" s="20"/>
      <c r="H241" s="20"/>
      <c r="I241" s="20"/>
      <c r="J241" s="20"/>
      <c r="K241" s="20"/>
    </row>
    <row r="242" spans="1:11" x14ac:dyDescent="0.25">
      <c r="A242" s="20"/>
      <c r="B242" s="20"/>
      <c r="C242" s="20"/>
      <c r="D242" s="20"/>
      <c r="E242" s="15"/>
      <c r="F242" s="15"/>
      <c r="G242" s="20"/>
      <c r="H242" s="20"/>
      <c r="I242" s="20"/>
      <c r="J242" s="20"/>
      <c r="K242" s="20"/>
    </row>
    <row r="243" spans="1:11" x14ac:dyDescent="0.25">
      <c r="A243" s="20"/>
      <c r="B243" s="20"/>
      <c r="C243" s="20"/>
      <c r="D243" s="20"/>
      <c r="E243" s="15"/>
      <c r="F243" s="15"/>
      <c r="G243" s="20"/>
      <c r="H243" s="20"/>
      <c r="I243" s="20"/>
      <c r="J243" s="20"/>
      <c r="K243" s="20"/>
    </row>
    <row r="244" spans="1:11" x14ac:dyDescent="0.25">
      <c r="A244" s="20"/>
      <c r="B244" s="20"/>
      <c r="C244" s="20"/>
      <c r="D244" s="20"/>
      <c r="E244" s="15"/>
      <c r="F244" s="15"/>
      <c r="G244" s="20"/>
      <c r="H244" s="20"/>
      <c r="I244" s="20"/>
      <c r="J244" s="20"/>
      <c r="K244" s="20"/>
    </row>
    <row r="245" spans="1:11" x14ac:dyDescent="0.25">
      <c r="A245" s="20"/>
      <c r="B245" s="20"/>
      <c r="C245" s="20"/>
      <c r="D245" s="20"/>
      <c r="E245" s="15"/>
      <c r="F245" s="15"/>
      <c r="G245" s="20"/>
      <c r="H245" s="20"/>
      <c r="I245" s="20"/>
      <c r="J245" s="20"/>
      <c r="K245" s="20"/>
    </row>
    <row r="246" spans="1:11" x14ac:dyDescent="0.25">
      <c r="A246" s="20"/>
      <c r="B246" s="20"/>
      <c r="C246" s="20"/>
      <c r="D246" s="20"/>
      <c r="E246" s="15"/>
      <c r="F246" s="15"/>
      <c r="G246" s="20"/>
      <c r="H246" s="20"/>
      <c r="I246" s="20"/>
      <c r="J246" s="20"/>
      <c r="K246" s="20"/>
    </row>
    <row r="247" spans="1:11" x14ac:dyDescent="0.25">
      <c r="A247" s="20"/>
      <c r="B247" s="20"/>
      <c r="C247" s="20"/>
      <c r="D247" s="20"/>
      <c r="E247" s="15"/>
      <c r="F247" s="15"/>
      <c r="G247" s="20"/>
      <c r="H247" s="20"/>
      <c r="I247" s="20"/>
      <c r="J247" s="20"/>
      <c r="K247" s="20"/>
    </row>
    <row r="248" spans="1:11" x14ac:dyDescent="0.25">
      <c r="A248" s="20"/>
      <c r="B248" s="20"/>
      <c r="C248" s="20"/>
      <c r="D248" s="20"/>
      <c r="E248" s="15"/>
      <c r="F248" s="15"/>
      <c r="G248" s="20"/>
      <c r="H248" s="20"/>
      <c r="I248" s="20"/>
      <c r="J248" s="20"/>
      <c r="K248" s="20"/>
    </row>
    <row r="249" spans="1:11" x14ac:dyDescent="0.25">
      <c r="A249" s="20"/>
      <c r="B249" s="20"/>
      <c r="C249" s="20"/>
      <c r="D249" s="20"/>
      <c r="E249" s="15"/>
      <c r="F249" s="15"/>
      <c r="G249" s="20"/>
      <c r="H249" s="20"/>
      <c r="I249" s="20"/>
      <c r="J249" s="20"/>
      <c r="K249" s="20"/>
    </row>
    <row r="250" spans="1:11" x14ac:dyDescent="0.25">
      <c r="A250" s="20"/>
      <c r="B250" s="20"/>
      <c r="C250" s="20"/>
      <c r="D250" s="20"/>
      <c r="E250" s="15"/>
      <c r="F250" s="15"/>
      <c r="G250" s="20"/>
      <c r="H250" s="20"/>
      <c r="I250" s="20"/>
      <c r="J250" s="20"/>
      <c r="K250" s="20"/>
    </row>
    <row r="251" spans="1:11" x14ac:dyDescent="0.25">
      <c r="A251" s="20"/>
      <c r="B251" s="20"/>
      <c r="C251" s="20"/>
      <c r="D251" s="20"/>
      <c r="E251" s="15"/>
      <c r="F251" s="15"/>
      <c r="G251" s="20"/>
      <c r="H251" s="20"/>
      <c r="I251" s="20"/>
      <c r="J251" s="20"/>
      <c r="K251" s="20"/>
    </row>
    <row r="252" spans="1:11" x14ac:dyDescent="0.25">
      <c r="A252" s="20"/>
      <c r="B252" s="20"/>
      <c r="C252" s="20"/>
      <c r="D252" s="20"/>
      <c r="E252" s="15"/>
      <c r="F252" s="15"/>
      <c r="G252" s="20"/>
      <c r="H252" s="20"/>
      <c r="I252" s="20"/>
      <c r="J252" s="20"/>
      <c r="K252" s="20"/>
    </row>
    <row r="253" spans="1:11" x14ac:dyDescent="0.25">
      <c r="A253" s="20"/>
      <c r="B253" s="20"/>
      <c r="C253" s="20"/>
      <c r="D253" s="20"/>
      <c r="E253" s="15"/>
      <c r="F253" s="15"/>
      <c r="G253" s="20"/>
      <c r="H253" s="20"/>
      <c r="I253" s="20"/>
      <c r="J253" s="20"/>
      <c r="K253" s="20"/>
    </row>
    <row r="254" spans="1:1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</row>
    <row r="255" spans="1:1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</row>
    <row r="256" spans="1:1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</row>
    <row r="257" spans="1:1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</row>
    <row r="258" spans="1:1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</row>
    <row r="259" spans="1:1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</row>
    <row r="260" spans="1:1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</row>
    <row r="261" spans="1:1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</row>
    <row r="262" spans="1:1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</row>
    <row r="263" spans="1:1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</row>
    <row r="264" spans="1:1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</row>
    <row r="265" spans="1:1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</row>
    <row r="266" spans="1:1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</row>
    <row r="267" spans="1:1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</row>
    <row r="268" spans="1:1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</row>
    <row r="269" spans="1:1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</row>
    <row r="270" spans="1:1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</row>
    <row r="271" spans="1:1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</row>
    <row r="272" spans="1:1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</row>
    <row r="273" spans="1:1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</row>
    <row r="274" spans="1:1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</row>
    <row r="275" spans="1:1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 spans="1:1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</row>
    <row r="277" spans="1:1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</row>
    <row r="278" spans="1:1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</row>
    <row r="279" spans="1:1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</row>
    <row r="280" spans="1:1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</row>
    <row r="281" spans="1:1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</row>
    <row r="282" spans="1:1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</row>
    <row r="283" spans="1:1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 spans="1:1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</row>
    <row r="285" spans="1:1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1:1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</row>
    <row r="287" spans="1:1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</row>
    <row r="288" spans="1:1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</row>
    <row r="289" spans="1:1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</row>
    <row r="291" spans="1:1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</row>
    <row r="293" spans="1:1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</row>
    <row r="294" spans="1:1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</row>
    <row r="295" spans="1:1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</row>
    <row r="296" spans="1:1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</row>
    <row r="297" spans="1:1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</row>
    <row r="298" spans="1:1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</row>
    <row r="299" spans="1:1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</row>
    <row r="300" spans="1:1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</row>
    <row r="301" spans="1:1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</row>
    <row r="302" spans="1:1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</row>
    <row r="303" spans="1:1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</row>
    <row r="304" spans="1:1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</row>
    <row r="305" spans="1:1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</row>
    <row r="306" spans="1:1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</row>
    <row r="307" spans="1:1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</row>
    <row r="308" spans="1:1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</row>
    <row r="309" spans="1:1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</row>
    <row r="310" spans="1:1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</row>
    <row r="311" spans="1:1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</row>
    <row r="312" spans="1:1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</row>
    <row r="313" spans="1:1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</row>
    <row r="314" spans="1:1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</row>
    <row r="315" spans="1:1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</row>
    <row r="316" spans="1:1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</row>
    <row r="317" spans="1:1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</row>
    <row r="318" spans="1:1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</row>
    <row r="319" spans="1:1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</row>
    <row r="320" spans="1:11" x14ac:dyDescent="0.25">
      <c r="D320" s="20"/>
      <c r="E320" s="20"/>
    </row>
    <row r="321" spans="4:5" x14ac:dyDescent="0.25">
      <c r="D321" s="20"/>
      <c r="E321" s="20"/>
    </row>
    <row r="322" spans="4:5" x14ac:dyDescent="0.25">
      <c r="D322" s="19"/>
      <c r="E322" s="19"/>
    </row>
    <row r="323" spans="4:5" x14ac:dyDescent="0.25">
      <c r="D323" s="19"/>
      <c r="E323" s="19"/>
    </row>
    <row r="324" spans="4:5" x14ac:dyDescent="0.25">
      <c r="D324" s="19"/>
      <c r="E324" s="19"/>
    </row>
  </sheetData>
  <mergeCells count="4">
    <mergeCell ref="A34:C35"/>
    <mergeCell ref="E36:H36"/>
    <mergeCell ref="E35:H35"/>
    <mergeCell ref="AD32:AE32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zoomScaleNormal="100" workbookViewId="0">
      <selection activeCell="AB9" sqref="AB9"/>
    </sheetView>
  </sheetViews>
  <sheetFormatPr defaultRowHeight="15" x14ac:dyDescent="0.25"/>
  <cols>
    <col min="1" max="1" width="9.140625" style="16"/>
    <col min="2" max="26" width="9.140625" style="19"/>
    <col min="27" max="27" width="12.5703125" style="19" customWidth="1"/>
    <col min="28" max="28" width="11.7109375" style="19" customWidth="1"/>
    <col min="29" max="29" width="11.42578125" style="19" customWidth="1"/>
    <col min="30" max="16384" width="9.140625" style="19"/>
  </cols>
  <sheetData>
    <row r="1" spans="1:29" x14ac:dyDescent="0.25">
      <c r="A1" s="18"/>
    </row>
    <row r="3" spans="1:29" x14ac:dyDescent="0.25">
      <c r="A3" s="43" t="s">
        <v>85</v>
      </c>
      <c r="B3" s="38"/>
      <c r="C3" s="38"/>
      <c r="D3" s="38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AA3" s="40" t="s">
        <v>78</v>
      </c>
      <c r="AB3" s="41"/>
      <c r="AC3" s="42"/>
    </row>
    <row r="4" spans="1:29" x14ac:dyDescent="0.25">
      <c r="A4" s="32" t="s">
        <v>23</v>
      </c>
      <c r="B4" s="37" t="s">
        <v>24</v>
      </c>
      <c r="C4" s="37" t="s">
        <v>25</v>
      </c>
      <c r="D4" s="37" t="s">
        <v>26</v>
      </c>
      <c r="F4" s="36" t="s">
        <v>74</v>
      </c>
      <c r="G4" s="36" t="s">
        <v>73</v>
      </c>
      <c r="H4" s="58" t="s">
        <v>64</v>
      </c>
      <c r="I4" s="59"/>
      <c r="J4" s="60"/>
      <c r="K4" s="58" t="s">
        <v>65</v>
      </c>
      <c r="L4" s="59"/>
      <c r="M4" s="60"/>
      <c r="N4" s="58" t="s">
        <v>66</v>
      </c>
      <c r="O4" s="59"/>
      <c r="P4" s="60"/>
      <c r="Q4" s="58" t="s">
        <v>67</v>
      </c>
      <c r="R4" s="59"/>
      <c r="S4" s="60"/>
      <c r="T4" s="58" t="s">
        <v>68</v>
      </c>
      <c r="U4" s="59"/>
      <c r="V4" s="60"/>
      <c r="W4" s="58" t="s">
        <v>69</v>
      </c>
      <c r="X4" s="59"/>
      <c r="Y4" s="60"/>
      <c r="AA4" s="40" t="s">
        <v>79</v>
      </c>
      <c r="AB4" s="42"/>
      <c r="AC4" s="38"/>
    </row>
    <row r="5" spans="1:29" x14ac:dyDescent="0.25">
      <c r="A5" s="32" t="s">
        <v>35</v>
      </c>
      <c r="B5" s="32">
        <v>0</v>
      </c>
      <c r="C5" s="32">
        <v>0</v>
      </c>
      <c r="D5" s="32">
        <v>0</v>
      </c>
      <c r="F5" s="38"/>
      <c r="G5" s="39"/>
      <c r="H5" s="37" t="s">
        <v>24</v>
      </c>
      <c r="I5" s="37" t="s">
        <v>25</v>
      </c>
      <c r="J5" s="37" t="s">
        <v>26</v>
      </c>
      <c r="K5" s="37" t="s">
        <v>24</v>
      </c>
      <c r="L5" s="37" t="s">
        <v>25</v>
      </c>
      <c r="M5" s="37" t="s">
        <v>26</v>
      </c>
      <c r="N5" s="37" t="s">
        <v>24</v>
      </c>
      <c r="O5" s="37" t="s">
        <v>25</v>
      </c>
      <c r="P5" s="37" t="s">
        <v>26</v>
      </c>
      <c r="Q5" s="37" t="s">
        <v>24</v>
      </c>
      <c r="R5" s="37" t="s">
        <v>25</v>
      </c>
      <c r="S5" s="37" t="s">
        <v>26</v>
      </c>
      <c r="T5" s="37" t="s">
        <v>24</v>
      </c>
      <c r="U5" s="37" t="s">
        <v>25</v>
      </c>
      <c r="V5" s="37" t="s">
        <v>26</v>
      </c>
      <c r="W5" s="37" t="s">
        <v>24</v>
      </c>
      <c r="X5" s="37" t="s">
        <v>25</v>
      </c>
      <c r="Y5" s="37" t="s">
        <v>26</v>
      </c>
      <c r="AA5" s="46">
        <v>20</v>
      </c>
      <c r="AB5" s="46">
        <v>30</v>
      </c>
      <c r="AC5" s="46" t="s">
        <v>53</v>
      </c>
    </row>
    <row r="6" spans="1:29" x14ac:dyDescent="0.25">
      <c r="A6" s="44" t="str">
        <f>F6</f>
        <v>P1</v>
      </c>
      <c r="B6" s="27">
        <f>H6</f>
        <v>12.2</v>
      </c>
      <c r="C6" s="27">
        <f>IF(ABS(L6)&gt;ABS(U6),L6,U6)</f>
        <v>0</v>
      </c>
      <c r="D6" s="27">
        <f>IF(ABS(P6)&gt;ABS(Y6),P6,Y6)</f>
        <v>0</v>
      </c>
      <c r="F6" s="30" t="s">
        <v>86</v>
      </c>
      <c r="G6" s="31">
        <v>12.2</v>
      </c>
      <c r="H6" s="31">
        <v>12.2</v>
      </c>
      <c r="I6" s="31">
        <v>0</v>
      </c>
      <c r="J6" s="31">
        <v>0</v>
      </c>
      <c r="K6" s="31">
        <v>12.2</v>
      </c>
      <c r="L6" s="31">
        <v>0</v>
      </c>
      <c r="M6" s="31">
        <v>0</v>
      </c>
      <c r="N6" s="31">
        <v>12.2</v>
      </c>
      <c r="O6" s="31">
        <v>0</v>
      </c>
      <c r="P6" s="31">
        <v>0</v>
      </c>
      <c r="Q6" s="31">
        <v>12.1</v>
      </c>
      <c r="R6" s="31">
        <v>0</v>
      </c>
      <c r="S6" s="31">
        <v>0</v>
      </c>
      <c r="T6" s="31">
        <v>12.2</v>
      </c>
      <c r="U6" s="31">
        <v>0</v>
      </c>
      <c r="V6" s="31">
        <v>0</v>
      </c>
      <c r="W6" s="31">
        <v>12.2</v>
      </c>
      <c r="X6" s="31">
        <v>0</v>
      </c>
      <c r="Y6" s="31">
        <v>0</v>
      </c>
      <c r="AA6" s="116">
        <f>ROUNDUP(B6*1.1/$AA$5,0)</f>
        <v>1</v>
      </c>
      <c r="AB6" s="116">
        <f>ROUNDUP(B6*1.1/$AB$5,0)</f>
        <v>1</v>
      </c>
      <c r="AC6" s="44" t="str">
        <f t="shared" ref="AC6:AC37" si="0">A6</f>
        <v>P1</v>
      </c>
    </row>
    <row r="7" spans="1:29" x14ac:dyDescent="0.25">
      <c r="A7" s="44" t="str">
        <f>F7</f>
        <v>P2</v>
      </c>
      <c r="B7" s="27">
        <f>H7</f>
        <v>16</v>
      </c>
      <c r="C7" s="27">
        <f>IF(ABS(L7)&gt;ABS(U7),L7,U7)</f>
        <v>0</v>
      </c>
      <c r="D7" s="27">
        <f>IF(ABS(P7)&gt;ABS(Y7),P7,Y7)</f>
        <v>0</v>
      </c>
      <c r="F7" s="30" t="s">
        <v>87</v>
      </c>
      <c r="G7" s="31">
        <v>16</v>
      </c>
      <c r="H7" s="31">
        <v>16</v>
      </c>
      <c r="I7" s="31">
        <v>0</v>
      </c>
      <c r="J7" s="31">
        <v>0</v>
      </c>
      <c r="K7" s="31">
        <v>16</v>
      </c>
      <c r="L7" s="31">
        <v>0</v>
      </c>
      <c r="M7" s="31">
        <v>0</v>
      </c>
      <c r="N7" s="31">
        <v>16</v>
      </c>
      <c r="O7" s="31">
        <v>0</v>
      </c>
      <c r="P7" s="31">
        <v>0</v>
      </c>
      <c r="Q7" s="31">
        <v>15.6</v>
      </c>
      <c r="R7" s="31">
        <v>0</v>
      </c>
      <c r="S7" s="31">
        <v>0</v>
      </c>
      <c r="T7" s="31">
        <v>16</v>
      </c>
      <c r="U7" s="31">
        <v>0</v>
      </c>
      <c r="V7" s="31">
        <v>0</v>
      </c>
      <c r="W7" s="31">
        <v>16</v>
      </c>
      <c r="X7" s="31">
        <v>0</v>
      </c>
      <c r="Y7" s="31">
        <v>0</v>
      </c>
      <c r="AA7" s="116">
        <f t="shared" ref="AA7:AA70" si="1">ROUNDUP(B7*1.1/$AA$5,0)</f>
        <v>1</v>
      </c>
      <c r="AB7" s="116">
        <f t="shared" ref="AB7:AB70" si="2">ROUNDUP(B7*1.1/$AB$5,0)</f>
        <v>1</v>
      </c>
      <c r="AC7" s="44" t="str">
        <f t="shared" si="0"/>
        <v>P2</v>
      </c>
    </row>
    <row r="8" spans="1:29" x14ac:dyDescent="0.25">
      <c r="A8" s="44" t="str">
        <f t="shared" ref="A8:A21" si="3">F8</f>
        <v>P3</v>
      </c>
      <c r="B8" s="27">
        <f t="shared" ref="B8:B21" si="4">H8</f>
        <v>9.6999999999999993</v>
      </c>
      <c r="C8" s="27">
        <f t="shared" ref="C8:C21" si="5">IF(ABS(L8)&gt;ABS(U8),L8,U8)</f>
        <v>0</v>
      </c>
      <c r="D8" s="27">
        <f t="shared" ref="D8:D21" si="6">IF(ABS(P8)&gt;ABS(Y8),P8,Y8)</f>
        <v>0</v>
      </c>
      <c r="F8" s="30" t="s">
        <v>88</v>
      </c>
      <c r="G8" s="31">
        <v>9.6999999999999993</v>
      </c>
      <c r="H8" s="31">
        <v>9.6999999999999993</v>
      </c>
      <c r="I8" s="31">
        <v>0</v>
      </c>
      <c r="J8" s="31">
        <v>0</v>
      </c>
      <c r="K8" s="31">
        <v>9.6999999999999993</v>
      </c>
      <c r="L8" s="31">
        <v>0</v>
      </c>
      <c r="M8" s="31">
        <v>0</v>
      </c>
      <c r="N8" s="31">
        <v>9.6999999999999993</v>
      </c>
      <c r="O8" s="31">
        <v>0</v>
      </c>
      <c r="P8" s="31">
        <v>0</v>
      </c>
      <c r="Q8" s="31">
        <v>9.5</v>
      </c>
      <c r="R8" s="31">
        <v>0</v>
      </c>
      <c r="S8" s="31">
        <v>0</v>
      </c>
      <c r="T8" s="31">
        <v>9.6999999999999993</v>
      </c>
      <c r="U8" s="31">
        <v>0</v>
      </c>
      <c r="V8" s="31">
        <v>0</v>
      </c>
      <c r="W8" s="31">
        <v>9.6999999999999993</v>
      </c>
      <c r="X8" s="31">
        <v>0</v>
      </c>
      <c r="Y8" s="31">
        <v>0</v>
      </c>
      <c r="AA8" s="116">
        <f t="shared" si="1"/>
        <v>1</v>
      </c>
      <c r="AB8" s="116">
        <f t="shared" si="2"/>
        <v>1</v>
      </c>
      <c r="AC8" s="44" t="str">
        <f t="shared" si="0"/>
        <v>P3</v>
      </c>
    </row>
    <row r="9" spans="1:29" x14ac:dyDescent="0.25">
      <c r="A9" s="44" t="str">
        <f t="shared" si="3"/>
        <v>P4</v>
      </c>
      <c r="B9" s="27">
        <f t="shared" si="4"/>
        <v>24.9</v>
      </c>
      <c r="C9" s="27">
        <f t="shared" si="5"/>
        <v>0</v>
      </c>
      <c r="D9" s="27">
        <f t="shared" si="6"/>
        <v>0</v>
      </c>
      <c r="F9" s="30" t="s">
        <v>89</v>
      </c>
      <c r="G9" s="31">
        <v>24.9</v>
      </c>
      <c r="H9" s="31">
        <v>24.9</v>
      </c>
      <c r="I9" s="31">
        <v>0</v>
      </c>
      <c r="J9" s="31">
        <v>0</v>
      </c>
      <c r="K9" s="31">
        <v>24.9</v>
      </c>
      <c r="L9" s="31">
        <v>0</v>
      </c>
      <c r="M9" s="31">
        <v>0</v>
      </c>
      <c r="N9" s="31">
        <v>24.9</v>
      </c>
      <c r="O9" s="31">
        <v>0</v>
      </c>
      <c r="P9" s="31">
        <v>0</v>
      </c>
      <c r="Q9" s="31">
        <v>24.5</v>
      </c>
      <c r="R9" s="31">
        <v>0</v>
      </c>
      <c r="S9" s="31">
        <v>0</v>
      </c>
      <c r="T9" s="31">
        <v>24.9</v>
      </c>
      <c r="U9" s="31">
        <v>0</v>
      </c>
      <c r="V9" s="31">
        <v>0</v>
      </c>
      <c r="W9" s="31">
        <v>24.9</v>
      </c>
      <c r="X9" s="31">
        <v>0</v>
      </c>
      <c r="Y9" s="31">
        <v>0</v>
      </c>
      <c r="AA9" s="116">
        <f t="shared" si="1"/>
        <v>2</v>
      </c>
      <c r="AB9" s="116">
        <f t="shared" si="2"/>
        <v>1</v>
      </c>
      <c r="AC9" s="44" t="str">
        <f t="shared" si="0"/>
        <v>P4</v>
      </c>
    </row>
    <row r="10" spans="1:29" x14ac:dyDescent="0.25">
      <c r="A10" s="44" t="str">
        <f t="shared" si="3"/>
        <v>P5</v>
      </c>
      <c r="B10" s="27">
        <f t="shared" si="4"/>
        <v>62.6</v>
      </c>
      <c r="C10" s="27">
        <f t="shared" si="5"/>
        <v>1.5</v>
      </c>
      <c r="D10" s="27">
        <f t="shared" si="6"/>
        <v>1.1000000000000001</v>
      </c>
      <c r="F10" s="30" t="s">
        <v>90</v>
      </c>
      <c r="G10" s="31">
        <v>62.6</v>
      </c>
      <c r="H10" s="31">
        <v>62.6</v>
      </c>
      <c r="I10" s="31">
        <v>1.5</v>
      </c>
      <c r="J10" s="31">
        <v>1.1000000000000001</v>
      </c>
      <c r="K10" s="31">
        <v>62.6</v>
      </c>
      <c r="L10" s="31">
        <v>1.5</v>
      </c>
      <c r="M10" s="31">
        <v>1.1000000000000001</v>
      </c>
      <c r="N10" s="31">
        <v>61.9</v>
      </c>
      <c r="O10" s="31">
        <v>1.4</v>
      </c>
      <c r="P10" s="31">
        <v>1.1000000000000001</v>
      </c>
      <c r="Q10" s="31">
        <v>61.9</v>
      </c>
      <c r="R10" s="31">
        <v>1.4</v>
      </c>
      <c r="S10" s="31">
        <v>1.1000000000000001</v>
      </c>
      <c r="T10" s="31">
        <v>61.9</v>
      </c>
      <c r="U10" s="31">
        <v>1.4</v>
      </c>
      <c r="V10" s="31">
        <v>1.1000000000000001</v>
      </c>
      <c r="W10" s="31">
        <v>62.6</v>
      </c>
      <c r="X10" s="31">
        <v>1.5</v>
      </c>
      <c r="Y10" s="31">
        <v>1.1000000000000001</v>
      </c>
      <c r="AA10" s="116">
        <f t="shared" si="1"/>
        <v>4</v>
      </c>
      <c r="AB10" s="116">
        <f t="shared" si="2"/>
        <v>3</v>
      </c>
      <c r="AC10" s="44" t="str">
        <f t="shared" si="0"/>
        <v>P5</v>
      </c>
    </row>
    <row r="11" spans="1:29" x14ac:dyDescent="0.25">
      <c r="A11" s="44" t="str">
        <f t="shared" si="3"/>
        <v>P6</v>
      </c>
      <c r="B11" s="27">
        <f t="shared" si="4"/>
        <v>24.4</v>
      </c>
      <c r="C11" s="27">
        <f t="shared" si="5"/>
        <v>0</v>
      </c>
      <c r="D11" s="27">
        <f t="shared" si="6"/>
        <v>0</v>
      </c>
      <c r="F11" s="30" t="s">
        <v>91</v>
      </c>
      <c r="G11" s="31">
        <v>24.4</v>
      </c>
      <c r="H11" s="31">
        <v>24.4</v>
      </c>
      <c r="I11" s="31">
        <v>0</v>
      </c>
      <c r="J11" s="31">
        <v>0</v>
      </c>
      <c r="K11" s="31">
        <v>24.4</v>
      </c>
      <c r="L11" s="31">
        <v>0</v>
      </c>
      <c r="M11" s="31">
        <v>0</v>
      </c>
      <c r="N11" s="31">
        <v>24.4</v>
      </c>
      <c r="O11" s="31">
        <v>0</v>
      </c>
      <c r="P11" s="31">
        <v>0</v>
      </c>
      <c r="Q11" s="31">
        <v>24</v>
      </c>
      <c r="R11" s="31">
        <v>0</v>
      </c>
      <c r="S11" s="31">
        <v>0</v>
      </c>
      <c r="T11" s="31">
        <v>24.4</v>
      </c>
      <c r="U11" s="31">
        <v>0</v>
      </c>
      <c r="V11" s="31">
        <v>0</v>
      </c>
      <c r="W11" s="31">
        <v>24.4</v>
      </c>
      <c r="X11" s="31">
        <v>0</v>
      </c>
      <c r="Y11" s="31">
        <v>0</v>
      </c>
      <c r="AA11" s="116">
        <f t="shared" si="1"/>
        <v>2</v>
      </c>
      <c r="AB11" s="116">
        <f t="shared" si="2"/>
        <v>1</v>
      </c>
      <c r="AC11" s="44" t="str">
        <f t="shared" si="0"/>
        <v>P6</v>
      </c>
    </row>
    <row r="12" spans="1:29" x14ac:dyDescent="0.25">
      <c r="A12" s="44" t="str">
        <f t="shared" si="3"/>
        <v>P7</v>
      </c>
      <c r="B12" s="27">
        <f t="shared" si="4"/>
        <v>39.799999999999997</v>
      </c>
      <c r="C12" s="27">
        <f t="shared" si="5"/>
        <v>-0.1</v>
      </c>
      <c r="D12" s="27">
        <f t="shared" si="6"/>
        <v>0</v>
      </c>
      <c r="F12" s="30" t="s">
        <v>92</v>
      </c>
      <c r="G12" s="31">
        <v>39.799999999999997</v>
      </c>
      <c r="H12" s="31">
        <v>39.799999999999997</v>
      </c>
      <c r="I12" s="31">
        <v>-0.1</v>
      </c>
      <c r="J12" s="31">
        <v>0</v>
      </c>
      <c r="K12" s="31">
        <v>39.5</v>
      </c>
      <c r="L12" s="31">
        <v>-0.1</v>
      </c>
      <c r="M12" s="31">
        <v>0</v>
      </c>
      <c r="N12" s="31">
        <v>39.799999999999997</v>
      </c>
      <c r="O12" s="31">
        <v>-0.1</v>
      </c>
      <c r="P12" s="31">
        <v>0</v>
      </c>
      <c r="Q12" s="31">
        <v>39.5</v>
      </c>
      <c r="R12" s="31">
        <v>-0.1</v>
      </c>
      <c r="S12" s="31">
        <v>0</v>
      </c>
      <c r="T12" s="31">
        <v>39.799999999999997</v>
      </c>
      <c r="U12" s="31">
        <v>-0.1</v>
      </c>
      <c r="V12" s="31">
        <v>0</v>
      </c>
      <c r="W12" s="31">
        <v>39.799999999999997</v>
      </c>
      <c r="X12" s="31">
        <v>-0.1</v>
      </c>
      <c r="Y12" s="31">
        <v>0</v>
      </c>
      <c r="AA12" s="116">
        <f t="shared" si="1"/>
        <v>3</v>
      </c>
      <c r="AB12" s="116">
        <f t="shared" si="2"/>
        <v>2</v>
      </c>
      <c r="AC12" s="44" t="str">
        <f t="shared" si="0"/>
        <v>P7</v>
      </c>
    </row>
    <row r="13" spans="1:29" x14ac:dyDescent="0.25">
      <c r="A13" s="44" t="str">
        <f t="shared" si="3"/>
        <v>P8</v>
      </c>
      <c r="B13" s="27">
        <f t="shared" si="4"/>
        <v>102.5</v>
      </c>
      <c r="C13" s="27">
        <f t="shared" si="5"/>
        <v>1.3</v>
      </c>
      <c r="D13" s="27">
        <f t="shared" si="6"/>
        <v>0.1</v>
      </c>
      <c r="F13" s="30" t="s">
        <v>93</v>
      </c>
      <c r="G13" s="31">
        <v>102.5</v>
      </c>
      <c r="H13" s="31">
        <v>102.5</v>
      </c>
      <c r="I13" s="31">
        <v>1.3</v>
      </c>
      <c r="J13" s="31">
        <v>0.1</v>
      </c>
      <c r="K13" s="31">
        <v>102.5</v>
      </c>
      <c r="L13" s="31">
        <v>1.3</v>
      </c>
      <c r="M13" s="31">
        <v>0.1</v>
      </c>
      <c r="N13" s="31">
        <v>101.9</v>
      </c>
      <c r="O13" s="31">
        <v>1.3</v>
      </c>
      <c r="P13" s="31">
        <v>0.1</v>
      </c>
      <c r="Q13" s="31">
        <v>101.9</v>
      </c>
      <c r="R13" s="31">
        <v>1.3</v>
      </c>
      <c r="S13" s="31">
        <v>0.1</v>
      </c>
      <c r="T13" s="31">
        <v>101.9</v>
      </c>
      <c r="U13" s="31">
        <v>1.3</v>
      </c>
      <c r="V13" s="31">
        <v>0.1</v>
      </c>
      <c r="W13" s="31">
        <v>102.5</v>
      </c>
      <c r="X13" s="31">
        <v>1.3</v>
      </c>
      <c r="Y13" s="31">
        <v>0.1</v>
      </c>
      <c r="AA13" s="116">
        <f t="shared" si="1"/>
        <v>6</v>
      </c>
      <c r="AB13" s="116">
        <f t="shared" si="2"/>
        <v>4</v>
      </c>
      <c r="AC13" s="44" t="str">
        <f t="shared" si="0"/>
        <v>P8</v>
      </c>
    </row>
    <row r="14" spans="1:29" x14ac:dyDescent="0.25">
      <c r="A14" s="44" t="str">
        <f t="shared" si="3"/>
        <v>P9</v>
      </c>
      <c r="B14" s="27">
        <f t="shared" si="4"/>
        <v>27.8</v>
      </c>
      <c r="C14" s="27">
        <f t="shared" si="5"/>
        <v>0.1</v>
      </c>
      <c r="D14" s="27">
        <f t="shared" si="6"/>
        <v>0</v>
      </c>
      <c r="F14" s="30" t="s">
        <v>94</v>
      </c>
      <c r="G14" s="31">
        <v>27.8</v>
      </c>
      <c r="H14" s="31">
        <v>27.8</v>
      </c>
      <c r="I14" s="31">
        <v>0.1</v>
      </c>
      <c r="J14" s="31">
        <v>0</v>
      </c>
      <c r="K14" s="31">
        <v>27.5</v>
      </c>
      <c r="L14" s="31">
        <v>0.1</v>
      </c>
      <c r="M14" s="31">
        <v>0</v>
      </c>
      <c r="N14" s="31">
        <v>27.8</v>
      </c>
      <c r="O14" s="31">
        <v>0.1</v>
      </c>
      <c r="P14" s="31">
        <v>0</v>
      </c>
      <c r="Q14" s="31">
        <v>27.5</v>
      </c>
      <c r="R14" s="31">
        <v>0.1</v>
      </c>
      <c r="S14" s="31">
        <v>0</v>
      </c>
      <c r="T14" s="31">
        <v>27.8</v>
      </c>
      <c r="U14" s="31">
        <v>0.1</v>
      </c>
      <c r="V14" s="31">
        <v>0</v>
      </c>
      <c r="W14" s="31">
        <v>27.8</v>
      </c>
      <c r="X14" s="31">
        <v>0.1</v>
      </c>
      <c r="Y14" s="31">
        <v>0</v>
      </c>
      <c r="AA14" s="116">
        <f t="shared" si="1"/>
        <v>2</v>
      </c>
      <c r="AB14" s="116">
        <f t="shared" si="2"/>
        <v>2</v>
      </c>
      <c r="AC14" s="44" t="str">
        <f t="shared" si="0"/>
        <v>P9</v>
      </c>
    </row>
    <row r="15" spans="1:29" x14ac:dyDescent="0.25">
      <c r="A15" s="44" t="str">
        <f t="shared" si="3"/>
        <v>P10</v>
      </c>
      <c r="B15" s="27">
        <f t="shared" si="4"/>
        <v>48.5</v>
      </c>
      <c r="C15" s="27">
        <f t="shared" si="5"/>
        <v>0.8</v>
      </c>
      <c r="D15" s="27">
        <f t="shared" si="6"/>
        <v>-4.5</v>
      </c>
      <c r="F15" s="30" t="s">
        <v>95</v>
      </c>
      <c r="G15" s="31">
        <v>48.5</v>
      </c>
      <c r="H15" s="31">
        <v>48.5</v>
      </c>
      <c r="I15" s="31">
        <v>0.8</v>
      </c>
      <c r="J15" s="31">
        <v>-4.5</v>
      </c>
      <c r="K15" s="31">
        <v>48.2</v>
      </c>
      <c r="L15" s="31">
        <v>0.8</v>
      </c>
      <c r="M15" s="31">
        <v>-4.5</v>
      </c>
      <c r="N15" s="31">
        <v>48.5</v>
      </c>
      <c r="O15" s="31">
        <v>0.8</v>
      </c>
      <c r="P15" s="31">
        <v>-4.5</v>
      </c>
      <c r="Q15" s="31">
        <v>48.2</v>
      </c>
      <c r="R15" s="31">
        <v>0.8</v>
      </c>
      <c r="S15" s="31">
        <v>-4.5</v>
      </c>
      <c r="T15" s="31">
        <v>48.5</v>
      </c>
      <c r="U15" s="31">
        <v>0.8</v>
      </c>
      <c r="V15" s="31">
        <v>-4.5</v>
      </c>
      <c r="W15" s="31">
        <v>48.2</v>
      </c>
      <c r="X15" s="31">
        <v>0.8</v>
      </c>
      <c r="Y15" s="31">
        <v>-4.5</v>
      </c>
      <c r="AA15" s="116">
        <f t="shared" si="1"/>
        <v>3</v>
      </c>
      <c r="AB15" s="116">
        <f t="shared" si="2"/>
        <v>2</v>
      </c>
      <c r="AC15" s="44" t="str">
        <f t="shared" si="0"/>
        <v>P10</v>
      </c>
    </row>
    <row r="16" spans="1:29" x14ac:dyDescent="0.25">
      <c r="A16" s="44" t="str">
        <f t="shared" si="3"/>
        <v>P11</v>
      </c>
      <c r="B16" s="27">
        <f t="shared" si="4"/>
        <v>66.599999999999994</v>
      </c>
      <c r="C16" s="27">
        <f t="shared" si="5"/>
        <v>0.5</v>
      </c>
      <c r="D16" s="27">
        <f t="shared" si="6"/>
        <v>-2.2000000000000002</v>
      </c>
      <c r="F16" s="30" t="s">
        <v>96</v>
      </c>
      <c r="G16" s="31">
        <v>66.599999999999994</v>
      </c>
      <c r="H16" s="31">
        <v>66.599999999999994</v>
      </c>
      <c r="I16" s="31">
        <v>0.5</v>
      </c>
      <c r="J16" s="31">
        <v>-2.2000000000000002</v>
      </c>
      <c r="K16" s="31">
        <v>66.3</v>
      </c>
      <c r="L16" s="31">
        <v>0.5</v>
      </c>
      <c r="M16" s="31">
        <v>-2.2000000000000002</v>
      </c>
      <c r="N16" s="31">
        <v>66.3</v>
      </c>
      <c r="O16" s="31">
        <v>0.5</v>
      </c>
      <c r="P16" s="31">
        <v>-2.2000000000000002</v>
      </c>
      <c r="Q16" s="31">
        <v>66.3</v>
      </c>
      <c r="R16" s="31">
        <v>0.5</v>
      </c>
      <c r="S16" s="31">
        <v>-2.2000000000000002</v>
      </c>
      <c r="T16" s="31">
        <v>66.599999999999994</v>
      </c>
      <c r="U16" s="31">
        <v>0.5</v>
      </c>
      <c r="V16" s="31">
        <v>-2.2000000000000002</v>
      </c>
      <c r="W16" s="31">
        <v>66.599999999999994</v>
      </c>
      <c r="X16" s="31">
        <v>0.5</v>
      </c>
      <c r="Y16" s="31">
        <v>-2.2000000000000002</v>
      </c>
      <c r="AA16" s="116">
        <f t="shared" si="1"/>
        <v>4</v>
      </c>
      <c r="AB16" s="116">
        <f t="shared" si="2"/>
        <v>3</v>
      </c>
      <c r="AC16" s="44" t="str">
        <f t="shared" si="0"/>
        <v>P11</v>
      </c>
    </row>
    <row r="17" spans="1:29" x14ac:dyDescent="0.25">
      <c r="A17" s="44" t="str">
        <f t="shared" si="3"/>
        <v>P12</v>
      </c>
      <c r="B17" s="27">
        <f t="shared" si="4"/>
        <v>15.9</v>
      </c>
      <c r="C17" s="27">
        <f t="shared" si="5"/>
        <v>0</v>
      </c>
      <c r="D17" s="27">
        <f t="shared" si="6"/>
        <v>0</v>
      </c>
      <c r="F17" s="30" t="s">
        <v>97</v>
      </c>
      <c r="G17" s="31">
        <v>15.9</v>
      </c>
      <c r="H17" s="31">
        <v>15.9</v>
      </c>
      <c r="I17" s="31">
        <v>0</v>
      </c>
      <c r="J17" s="31">
        <v>0</v>
      </c>
      <c r="K17" s="31">
        <v>15.9</v>
      </c>
      <c r="L17" s="31">
        <v>0</v>
      </c>
      <c r="M17" s="31">
        <v>0</v>
      </c>
      <c r="N17" s="31">
        <v>15.9</v>
      </c>
      <c r="O17" s="31">
        <v>0</v>
      </c>
      <c r="P17" s="31">
        <v>0</v>
      </c>
      <c r="Q17" s="31">
        <v>15.7</v>
      </c>
      <c r="R17" s="31">
        <v>0</v>
      </c>
      <c r="S17" s="31">
        <v>0</v>
      </c>
      <c r="T17" s="31">
        <v>15.9</v>
      </c>
      <c r="U17" s="31">
        <v>0</v>
      </c>
      <c r="V17" s="31">
        <v>0</v>
      </c>
      <c r="W17" s="31">
        <v>15.9</v>
      </c>
      <c r="X17" s="31">
        <v>0</v>
      </c>
      <c r="Y17" s="31">
        <v>0</v>
      </c>
      <c r="AA17" s="116">
        <f t="shared" si="1"/>
        <v>1</v>
      </c>
      <c r="AB17" s="116">
        <f t="shared" si="2"/>
        <v>1</v>
      </c>
      <c r="AC17" s="44" t="str">
        <f t="shared" si="0"/>
        <v>P12</v>
      </c>
    </row>
    <row r="18" spans="1:29" x14ac:dyDescent="0.25">
      <c r="A18" s="44" t="str">
        <f t="shared" si="3"/>
        <v>P13</v>
      </c>
      <c r="B18" s="27">
        <f t="shared" si="4"/>
        <v>43.3</v>
      </c>
      <c r="C18" s="27">
        <f t="shared" si="5"/>
        <v>-2.1</v>
      </c>
      <c r="D18" s="27">
        <f t="shared" si="6"/>
        <v>-4.7</v>
      </c>
      <c r="F18" s="30" t="s">
        <v>98</v>
      </c>
      <c r="G18" s="31">
        <v>43.3</v>
      </c>
      <c r="H18" s="31">
        <v>43.3</v>
      </c>
      <c r="I18" s="31">
        <v>-2.1</v>
      </c>
      <c r="J18" s="31">
        <v>-4.7</v>
      </c>
      <c r="K18" s="31">
        <v>43.2</v>
      </c>
      <c r="L18" s="31">
        <v>-2.1</v>
      </c>
      <c r="M18" s="31">
        <v>-4.7</v>
      </c>
      <c r="N18" s="31">
        <v>43.3</v>
      </c>
      <c r="O18" s="31">
        <v>-2.1</v>
      </c>
      <c r="P18" s="31">
        <v>-4.7</v>
      </c>
      <c r="Q18" s="31">
        <v>43.2</v>
      </c>
      <c r="R18" s="31">
        <v>-2.1</v>
      </c>
      <c r="S18" s="31">
        <v>-4.7</v>
      </c>
      <c r="T18" s="31">
        <v>43.3</v>
      </c>
      <c r="U18" s="31">
        <v>-2.1</v>
      </c>
      <c r="V18" s="31">
        <v>-4.7</v>
      </c>
      <c r="W18" s="31">
        <v>43.2</v>
      </c>
      <c r="X18" s="31">
        <v>-2.1</v>
      </c>
      <c r="Y18" s="31">
        <v>-4.7</v>
      </c>
      <c r="AA18" s="116">
        <f t="shared" si="1"/>
        <v>3</v>
      </c>
      <c r="AB18" s="116">
        <f t="shared" si="2"/>
        <v>2</v>
      </c>
      <c r="AC18" s="44" t="str">
        <f t="shared" si="0"/>
        <v>P13</v>
      </c>
    </row>
    <row r="19" spans="1:29" x14ac:dyDescent="0.25">
      <c r="A19" s="44" t="str">
        <f t="shared" si="3"/>
        <v>P14</v>
      </c>
      <c r="B19" s="27">
        <f t="shared" si="4"/>
        <v>67.400000000000006</v>
      </c>
      <c r="C19" s="27">
        <f t="shared" si="5"/>
        <v>-0.6</v>
      </c>
      <c r="D19" s="27">
        <f t="shared" si="6"/>
        <v>-2.1</v>
      </c>
      <c r="F19" s="30" t="s">
        <v>99</v>
      </c>
      <c r="G19" s="31">
        <v>67.400000000000006</v>
      </c>
      <c r="H19" s="31">
        <v>67.400000000000006</v>
      </c>
      <c r="I19" s="31">
        <v>-0.6</v>
      </c>
      <c r="J19" s="31">
        <v>-2.1</v>
      </c>
      <c r="K19" s="31">
        <v>67.099999999999994</v>
      </c>
      <c r="L19" s="31">
        <v>-0.6</v>
      </c>
      <c r="M19" s="31">
        <v>-2.1</v>
      </c>
      <c r="N19" s="31">
        <v>67.099999999999994</v>
      </c>
      <c r="O19" s="31">
        <v>-0.6</v>
      </c>
      <c r="P19" s="31">
        <v>-2.1</v>
      </c>
      <c r="Q19" s="31">
        <v>67.099999999999994</v>
      </c>
      <c r="R19" s="31">
        <v>-0.6</v>
      </c>
      <c r="S19" s="31">
        <v>-2.1</v>
      </c>
      <c r="T19" s="31">
        <v>67.400000000000006</v>
      </c>
      <c r="U19" s="31">
        <v>-0.6</v>
      </c>
      <c r="V19" s="31">
        <v>-2.1</v>
      </c>
      <c r="W19" s="31">
        <v>67.400000000000006</v>
      </c>
      <c r="X19" s="31">
        <v>-0.6</v>
      </c>
      <c r="Y19" s="31">
        <v>-2.1</v>
      </c>
      <c r="AA19" s="116">
        <f t="shared" si="1"/>
        <v>4</v>
      </c>
      <c r="AB19" s="116">
        <f t="shared" si="2"/>
        <v>3</v>
      </c>
      <c r="AC19" s="44" t="str">
        <f t="shared" si="0"/>
        <v>P14</v>
      </c>
    </row>
    <row r="20" spans="1:29" x14ac:dyDescent="0.25">
      <c r="A20" s="44" t="str">
        <f t="shared" si="3"/>
        <v>P15</v>
      </c>
      <c r="B20" s="27">
        <f t="shared" si="4"/>
        <v>15.5</v>
      </c>
      <c r="C20" s="27">
        <f t="shared" si="5"/>
        <v>0</v>
      </c>
      <c r="D20" s="27">
        <f t="shared" si="6"/>
        <v>0</v>
      </c>
      <c r="F20" s="30" t="s">
        <v>100</v>
      </c>
      <c r="G20" s="31">
        <v>15.5</v>
      </c>
      <c r="H20" s="31">
        <v>15.5</v>
      </c>
      <c r="I20" s="31">
        <v>0</v>
      </c>
      <c r="J20" s="31">
        <v>0</v>
      </c>
      <c r="K20" s="31">
        <v>15.5</v>
      </c>
      <c r="L20" s="31">
        <v>0</v>
      </c>
      <c r="M20" s="31">
        <v>0</v>
      </c>
      <c r="N20" s="31">
        <v>15.5</v>
      </c>
      <c r="O20" s="31">
        <v>0</v>
      </c>
      <c r="P20" s="31">
        <v>0</v>
      </c>
      <c r="Q20" s="31">
        <v>15.3</v>
      </c>
      <c r="R20" s="31">
        <v>0</v>
      </c>
      <c r="S20" s="31">
        <v>0</v>
      </c>
      <c r="T20" s="31">
        <v>15.5</v>
      </c>
      <c r="U20" s="31">
        <v>0</v>
      </c>
      <c r="V20" s="31">
        <v>0</v>
      </c>
      <c r="W20" s="31">
        <v>15.5</v>
      </c>
      <c r="X20" s="31">
        <v>0</v>
      </c>
      <c r="Y20" s="31">
        <v>0</v>
      </c>
      <c r="AA20" s="116">
        <f t="shared" si="1"/>
        <v>1</v>
      </c>
      <c r="AB20" s="116">
        <f t="shared" si="2"/>
        <v>1</v>
      </c>
      <c r="AC20" s="44" t="str">
        <f t="shared" si="0"/>
        <v>P15</v>
      </c>
    </row>
    <row r="21" spans="1:29" x14ac:dyDescent="0.25">
      <c r="A21" s="44" t="str">
        <f t="shared" si="3"/>
        <v>P16</v>
      </c>
      <c r="B21" s="27">
        <f t="shared" si="4"/>
        <v>37.299999999999997</v>
      </c>
      <c r="C21" s="27">
        <f t="shared" si="5"/>
        <v>-0.1</v>
      </c>
      <c r="D21" s="27">
        <f t="shared" si="6"/>
        <v>0</v>
      </c>
      <c r="F21" s="30" t="s">
        <v>101</v>
      </c>
      <c r="G21" s="31">
        <v>37.299999999999997</v>
      </c>
      <c r="H21" s="31">
        <v>37.299999999999997</v>
      </c>
      <c r="I21" s="31">
        <v>-0.1</v>
      </c>
      <c r="J21" s="31">
        <v>0</v>
      </c>
      <c r="K21" s="31">
        <v>37.200000000000003</v>
      </c>
      <c r="L21" s="31">
        <v>-0.1</v>
      </c>
      <c r="M21" s="31">
        <v>0</v>
      </c>
      <c r="N21" s="31">
        <v>37.299999999999997</v>
      </c>
      <c r="O21" s="31">
        <v>-0.1</v>
      </c>
      <c r="P21" s="31">
        <v>0</v>
      </c>
      <c r="Q21" s="31">
        <v>37.200000000000003</v>
      </c>
      <c r="R21" s="31">
        <v>-0.1</v>
      </c>
      <c r="S21" s="31">
        <v>0</v>
      </c>
      <c r="T21" s="31">
        <v>37.299999999999997</v>
      </c>
      <c r="U21" s="31">
        <v>-0.1</v>
      </c>
      <c r="V21" s="31">
        <v>0</v>
      </c>
      <c r="W21" s="31">
        <v>37.299999999999997</v>
      </c>
      <c r="X21" s="31">
        <v>-0.1</v>
      </c>
      <c r="Y21" s="31">
        <v>0</v>
      </c>
      <c r="AA21" s="116">
        <f t="shared" si="1"/>
        <v>3</v>
      </c>
      <c r="AB21" s="116">
        <f t="shared" si="2"/>
        <v>2</v>
      </c>
      <c r="AC21" s="44" t="str">
        <f t="shared" si="0"/>
        <v>P16</v>
      </c>
    </row>
    <row r="22" spans="1:29" x14ac:dyDescent="0.25">
      <c r="A22" s="44" t="str">
        <f t="shared" ref="A22:A37" si="7">F22</f>
        <v>P17</v>
      </c>
      <c r="B22" s="27">
        <f t="shared" ref="B22:B37" si="8">H22</f>
        <v>104.7</v>
      </c>
      <c r="C22" s="27">
        <f t="shared" ref="C22:C37" si="9">IF(ABS(L22)&gt;ABS(U22),L22,U22)</f>
        <v>-1.5</v>
      </c>
      <c r="D22" s="27">
        <f t="shared" ref="D22:D37" si="10">IF(ABS(P22)&gt;ABS(Y22),P22,Y22)</f>
        <v>0</v>
      </c>
      <c r="F22" s="30" t="s">
        <v>102</v>
      </c>
      <c r="G22" s="31">
        <v>104.7</v>
      </c>
      <c r="H22" s="31">
        <v>104.7</v>
      </c>
      <c r="I22" s="31">
        <v>-1.5</v>
      </c>
      <c r="J22" s="31">
        <v>0</v>
      </c>
      <c r="K22" s="31">
        <v>104</v>
      </c>
      <c r="L22" s="31">
        <v>-1.5</v>
      </c>
      <c r="M22" s="31">
        <v>0</v>
      </c>
      <c r="N22" s="31">
        <v>104</v>
      </c>
      <c r="O22" s="31">
        <v>-1.5</v>
      </c>
      <c r="P22" s="31">
        <v>0</v>
      </c>
      <c r="Q22" s="31">
        <v>104</v>
      </c>
      <c r="R22" s="31">
        <v>-1.5</v>
      </c>
      <c r="S22" s="31">
        <v>0</v>
      </c>
      <c r="T22" s="31">
        <v>104.7</v>
      </c>
      <c r="U22" s="31">
        <v>-1.5</v>
      </c>
      <c r="V22" s="31">
        <v>0</v>
      </c>
      <c r="W22" s="31">
        <v>104.7</v>
      </c>
      <c r="X22" s="31">
        <v>-1.5</v>
      </c>
      <c r="Y22" s="31">
        <v>0</v>
      </c>
      <c r="AA22" s="116">
        <f t="shared" si="1"/>
        <v>6</v>
      </c>
      <c r="AB22" s="116">
        <f t="shared" si="2"/>
        <v>4</v>
      </c>
      <c r="AC22" s="44" t="str">
        <f t="shared" si="0"/>
        <v>P17</v>
      </c>
    </row>
    <row r="23" spans="1:29" x14ac:dyDescent="0.25">
      <c r="A23" s="44" t="str">
        <f t="shared" si="7"/>
        <v>P18</v>
      </c>
      <c r="B23" s="27">
        <f t="shared" si="8"/>
        <v>29</v>
      </c>
      <c r="C23" s="27">
        <f t="shared" si="9"/>
        <v>0</v>
      </c>
      <c r="D23" s="27">
        <f t="shared" si="10"/>
        <v>0</v>
      </c>
      <c r="F23" s="30" t="s">
        <v>103</v>
      </c>
      <c r="G23" s="31">
        <v>29</v>
      </c>
      <c r="H23" s="31">
        <v>29</v>
      </c>
      <c r="I23" s="31">
        <v>0</v>
      </c>
      <c r="J23" s="31">
        <v>0</v>
      </c>
      <c r="K23" s="31">
        <v>28.7</v>
      </c>
      <c r="L23" s="31">
        <v>0</v>
      </c>
      <c r="M23" s="31">
        <v>0</v>
      </c>
      <c r="N23" s="31">
        <v>29</v>
      </c>
      <c r="O23" s="31">
        <v>0</v>
      </c>
      <c r="P23" s="31">
        <v>0</v>
      </c>
      <c r="Q23" s="31">
        <v>28.7</v>
      </c>
      <c r="R23" s="31">
        <v>0</v>
      </c>
      <c r="S23" s="31">
        <v>0</v>
      </c>
      <c r="T23" s="31">
        <v>29</v>
      </c>
      <c r="U23" s="31">
        <v>0</v>
      </c>
      <c r="V23" s="31">
        <v>0</v>
      </c>
      <c r="W23" s="31">
        <v>29</v>
      </c>
      <c r="X23" s="31">
        <v>0</v>
      </c>
      <c r="Y23" s="31">
        <v>0</v>
      </c>
      <c r="AA23" s="116">
        <f t="shared" si="1"/>
        <v>2</v>
      </c>
      <c r="AB23" s="116">
        <f t="shared" si="2"/>
        <v>2</v>
      </c>
      <c r="AC23" s="44" t="str">
        <f t="shared" si="0"/>
        <v>P18</v>
      </c>
    </row>
    <row r="24" spans="1:29" x14ac:dyDescent="0.25">
      <c r="A24" s="44" t="str">
        <f t="shared" si="7"/>
        <v>P19</v>
      </c>
      <c r="B24" s="27">
        <f t="shared" si="8"/>
        <v>11</v>
      </c>
      <c r="C24" s="27">
        <f t="shared" si="9"/>
        <v>0</v>
      </c>
      <c r="D24" s="27">
        <f t="shared" si="10"/>
        <v>0</v>
      </c>
      <c r="F24" s="30" t="s">
        <v>104</v>
      </c>
      <c r="G24" s="31">
        <v>11</v>
      </c>
      <c r="H24" s="31">
        <v>11</v>
      </c>
      <c r="I24" s="31">
        <v>0</v>
      </c>
      <c r="J24" s="31">
        <v>0</v>
      </c>
      <c r="K24" s="31">
        <v>11</v>
      </c>
      <c r="L24" s="31">
        <v>0</v>
      </c>
      <c r="M24" s="31">
        <v>0</v>
      </c>
      <c r="N24" s="31">
        <v>11</v>
      </c>
      <c r="O24" s="31">
        <v>0</v>
      </c>
      <c r="P24" s="31">
        <v>0</v>
      </c>
      <c r="Q24" s="31">
        <v>10.9</v>
      </c>
      <c r="R24" s="31">
        <v>0</v>
      </c>
      <c r="S24" s="31">
        <v>0</v>
      </c>
      <c r="T24" s="31">
        <v>11</v>
      </c>
      <c r="U24" s="31">
        <v>0</v>
      </c>
      <c r="V24" s="31">
        <v>0</v>
      </c>
      <c r="W24" s="31">
        <v>11</v>
      </c>
      <c r="X24" s="31">
        <v>0</v>
      </c>
      <c r="Y24" s="31">
        <v>0</v>
      </c>
      <c r="AA24" s="116">
        <f t="shared" si="1"/>
        <v>1</v>
      </c>
      <c r="AB24" s="116">
        <f t="shared" si="2"/>
        <v>1</v>
      </c>
      <c r="AC24" s="44" t="str">
        <f t="shared" si="0"/>
        <v>P19</v>
      </c>
    </row>
    <row r="25" spans="1:29" x14ac:dyDescent="0.25">
      <c r="A25" s="44" t="str">
        <f t="shared" si="7"/>
        <v>P20</v>
      </c>
      <c r="B25" s="27">
        <f t="shared" si="8"/>
        <v>56.6</v>
      </c>
      <c r="C25" s="27">
        <f t="shared" si="9"/>
        <v>-2.2000000000000002</v>
      </c>
      <c r="D25" s="27">
        <f t="shared" si="10"/>
        <v>2.6</v>
      </c>
      <c r="F25" s="30" t="s">
        <v>105</v>
      </c>
      <c r="G25" s="31">
        <v>56.6</v>
      </c>
      <c r="H25" s="31">
        <v>56.6</v>
      </c>
      <c r="I25" s="31">
        <v>-2.2000000000000002</v>
      </c>
      <c r="J25" s="31">
        <v>2.6</v>
      </c>
      <c r="K25" s="31">
        <v>56.1</v>
      </c>
      <c r="L25" s="31">
        <v>-2.2000000000000002</v>
      </c>
      <c r="M25" s="31">
        <v>2.6</v>
      </c>
      <c r="N25" s="31">
        <v>56.1</v>
      </c>
      <c r="O25" s="31">
        <v>-2.2000000000000002</v>
      </c>
      <c r="P25" s="31">
        <v>2.6</v>
      </c>
      <c r="Q25" s="31">
        <v>56.1</v>
      </c>
      <c r="R25" s="31">
        <v>-2.2000000000000002</v>
      </c>
      <c r="S25" s="31">
        <v>2.6</v>
      </c>
      <c r="T25" s="31">
        <v>56.6</v>
      </c>
      <c r="U25" s="31">
        <v>-2.2000000000000002</v>
      </c>
      <c r="V25" s="31">
        <v>2.6</v>
      </c>
      <c r="W25" s="31">
        <v>56.6</v>
      </c>
      <c r="X25" s="31">
        <v>-2.2000000000000002</v>
      </c>
      <c r="Y25" s="31">
        <v>2.6</v>
      </c>
      <c r="AA25" s="116">
        <f t="shared" si="1"/>
        <v>4</v>
      </c>
      <c r="AB25" s="116">
        <f t="shared" si="2"/>
        <v>3</v>
      </c>
      <c r="AC25" s="44" t="str">
        <f t="shared" si="0"/>
        <v>P20</v>
      </c>
    </row>
    <row r="26" spans="1:29" x14ac:dyDescent="0.25">
      <c r="A26" s="44" t="str">
        <f t="shared" si="7"/>
        <v>P21</v>
      </c>
      <c r="B26" s="27">
        <f t="shared" si="8"/>
        <v>19</v>
      </c>
      <c r="C26" s="27">
        <f t="shared" si="9"/>
        <v>0</v>
      </c>
      <c r="D26" s="27">
        <f t="shared" si="10"/>
        <v>0</v>
      </c>
      <c r="F26" s="30" t="s">
        <v>106</v>
      </c>
      <c r="G26" s="31">
        <v>19</v>
      </c>
      <c r="H26" s="31">
        <v>19</v>
      </c>
      <c r="I26" s="31">
        <v>0</v>
      </c>
      <c r="J26" s="31">
        <v>0</v>
      </c>
      <c r="K26" s="31">
        <v>19</v>
      </c>
      <c r="L26" s="31">
        <v>0</v>
      </c>
      <c r="M26" s="31">
        <v>0</v>
      </c>
      <c r="N26" s="31">
        <v>19</v>
      </c>
      <c r="O26" s="31">
        <v>0</v>
      </c>
      <c r="P26" s="31">
        <v>0</v>
      </c>
      <c r="Q26" s="31">
        <v>18.8</v>
      </c>
      <c r="R26" s="31">
        <v>0</v>
      </c>
      <c r="S26" s="31">
        <v>0</v>
      </c>
      <c r="T26" s="31">
        <v>19</v>
      </c>
      <c r="U26" s="31">
        <v>0</v>
      </c>
      <c r="V26" s="31">
        <v>0</v>
      </c>
      <c r="W26" s="31">
        <v>19</v>
      </c>
      <c r="X26" s="31">
        <v>0</v>
      </c>
      <c r="Y26" s="31">
        <v>0</v>
      </c>
      <c r="AA26" s="116">
        <f t="shared" si="1"/>
        <v>2</v>
      </c>
      <c r="AB26" s="116">
        <f t="shared" si="2"/>
        <v>1</v>
      </c>
      <c r="AC26" s="44" t="str">
        <f t="shared" si="0"/>
        <v>P21</v>
      </c>
    </row>
    <row r="27" spans="1:29" x14ac:dyDescent="0.25">
      <c r="A27" s="44" t="str">
        <f t="shared" si="7"/>
        <v>P22</v>
      </c>
      <c r="B27" s="27">
        <f t="shared" si="8"/>
        <v>11</v>
      </c>
      <c r="C27" s="27">
        <f t="shared" si="9"/>
        <v>0</v>
      </c>
      <c r="D27" s="27">
        <f t="shared" si="10"/>
        <v>0</v>
      </c>
      <c r="F27" s="30" t="s">
        <v>107</v>
      </c>
      <c r="G27" s="31">
        <v>11</v>
      </c>
      <c r="H27" s="31">
        <v>11</v>
      </c>
      <c r="I27" s="31">
        <v>0</v>
      </c>
      <c r="J27" s="31">
        <v>0</v>
      </c>
      <c r="K27" s="31">
        <v>11</v>
      </c>
      <c r="L27" s="31">
        <v>0</v>
      </c>
      <c r="M27" s="31">
        <v>0</v>
      </c>
      <c r="N27" s="31">
        <v>11</v>
      </c>
      <c r="O27" s="31">
        <v>0</v>
      </c>
      <c r="P27" s="31">
        <v>0</v>
      </c>
      <c r="Q27" s="31">
        <v>11</v>
      </c>
      <c r="R27" s="31">
        <v>0</v>
      </c>
      <c r="S27" s="31">
        <v>0</v>
      </c>
      <c r="T27" s="31">
        <v>11</v>
      </c>
      <c r="U27" s="31">
        <v>0</v>
      </c>
      <c r="V27" s="31">
        <v>0</v>
      </c>
      <c r="W27" s="31">
        <v>11</v>
      </c>
      <c r="X27" s="31">
        <v>0</v>
      </c>
      <c r="Y27" s="31">
        <v>0</v>
      </c>
      <c r="AA27" s="116">
        <f t="shared" si="1"/>
        <v>1</v>
      </c>
      <c r="AB27" s="116">
        <f t="shared" si="2"/>
        <v>1</v>
      </c>
      <c r="AC27" s="44" t="str">
        <f t="shared" si="0"/>
        <v>P22</v>
      </c>
    </row>
    <row r="28" spans="1:29" x14ac:dyDescent="0.25">
      <c r="A28" s="44" t="str">
        <f t="shared" si="7"/>
        <v>P23</v>
      </c>
      <c r="B28" s="27">
        <f t="shared" si="8"/>
        <v>7.1</v>
      </c>
      <c r="C28" s="27">
        <f t="shared" si="9"/>
        <v>0</v>
      </c>
      <c r="D28" s="27">
        <f t="shared" si="10"/>
        <v>0</v>
      </c>
      <c r="F28" s="30" t="s">
        <v>108</v>
      </c>
      <c r="G28" s="31">
        <v>7.1</v>
      </c>
      <c r="H28" s="31">
        <v>7.1</v>
      </c>
      <c r="I28" s="31">
        <v>0</v>
      </c>
      <c r="J28" s="31">
        <v>0</v>
      </c>
      <c r="K28" s="31">
        <v>7.1</v>
      </c>
      <c r="L28" s="31">
        <v>0</v>
      </c>
      <c r="M28" s="31">
        <v>0</v>
      </c>
      <c r="N28" s="31">
        <v>7.1</v>
      </c>
      <c r="O28" s="31">
        <v>0</v>
      </c>
      <c r="P28" s="31">
        <v>0</v>
      </c>
      <c r="Q28" s="31">
        <v>7.1</v>
      </c>
      <c r="R28" s="31">
        <v>0</v>
      </c>
      <c r="S28" s="31">
        <v>0</v>
      </c>
      <c r="T28" s="31">
        <v>7.1</v>
      </c>
      <c r="U28" s="31">
        <v>0</v>
      </c>
      <c r="V28" s="31">
        <v>0</v>
      </c>
      <c r="W28" s="31">
        <v>7.1</v>
      </c>
      <c r="X28" s="31">
        <v>0</v>
      </c>
      <c r="Y28" s="31">
        <v>0</v>
      </c>
      <c r="AA28" s="116">
        <f t="shared" si="1"/>
        <v>1</v>
      </c>
      <c r="AB28" s="116">
        <f t="shared" si="2"/>
        <v>1</v>
      </c>
      <c r="AC28" s="44" t="str">
        <f t="shared" si="0"/>
        <v>P23</v>
      </c>
    </row>
    <row r="29" spans="1:29" x14ac:dyDescent="0.25">
      <c r="A29" s="44" t="str">
        <f t="shared" si="7"/>
        <v>P24</v>
      </c>
      <c r="B29" s="27">
        <f t="shared" si="8"/>
        <v>6.2</v>
      </c>
      <c r="C29" s="27">
        <f t="shared" si="9"/>
        <v>0</v>
      </c>
      <c r="D29" s="27">
        <f t="shared" si="10"/>
        <v>0</v>
      </c>
      <c r="F29" s="30" t="s">
        <v>109</v>
      </c>
      <c r="G29" s="31">
        <v>6.2</v>
      </c>
      <c r="H29" s="31">
        <v>6.2</v>
      </c>
      <c r="I29" s="31">
        <v>0</v>
      </c>
      <c r="J29" s="31">
        <v>0</v>
      </c>
      <c r="K29" s="31">
        <v>6.2</v>
      </c>
      <c r="L29" s="31">
        <v>0</v>
      </c>
      <c r="M29" s="31">
        <v>0</v>
      </c>
      <c r="N29" s="31">
        <v>6.2</v>
      </c>
      <c r="O29" s="31">
        <v>0</v>
      </c>
      <c r="P29" s="31">
        <v>0</v>
      </c>
      <c r="Q29" s="31">
        <v>6.2</v>
      </c>
      <c r="R29" s="31">
        <v>0</v>
      </c>
      <c r="S29" s="31">
        <v>0</v>
      </c>
      <c r="T29" s="31">
        <v>6.2</v>
      </c>
      <c r="U29" s="31">
        <v>0</v>
      </c>
      <c r="V29" s="31">
        <v>0</v>
      </c>
      <c r="W29" s="31">
        <v>6.2</v>
      </c>
      <c r="X29" s="31">
        <v>0</v>
      </c>
      <c r="Y29" s="31">
        <v>0</v>
      </c>
      <c r="AA29" s="116">
        <f t="shared" si="1"/>
        <v>1</v>
      </c>
      <c r="AB29" s="116">
        <f t="shared" si="2"/>
        <v>1</v>
      </c>
      <c r="AC29" s="44" t="str">
        <f t="shared" si="0"/>
        <v>P24</v>
      </c>
    </row>
    <row r="30" spans="1:29" x14ac:dyDescent="0.25">
      <c r="A30" s="44" t="str">
        <f t="shared" si="7"/>
        <v>P25</v>
      </c>
      <c r="B30" s="27">
        <f t="shared" si="8"/>
        <v>3.5</v>
      </c>
      <c r="C30" s="27">
        <f t="shared" si="9"/>
        <v>0</v>
      </c>
      <c r="D30" s="27">
        <f t="shared" si="10"/>
        <v>0</v>
      </c>
      <c r="F30" s="30" t="s">
        <v>110</v>
      </c>
      <c r="G30" s="31">
        <v>3.5</v>
      </c>
      <c r="H30" s="31">
        <v>3.5</v>
      </c>
      <c r="I30" s="31">
        <v>0</v>
      </c>
      <c r="J30" s="31">
        <v>0</v>
      </c>
      <c r="K30" s="31">
        <v>3.5</v>
      </c>
      <c r="L30" s="31">
        <v>0</v>
      </c>
      <c r="M30" s="31">
        <v>0</v>
      </c>
      <c r="N30" s="31">
        <v>3.5</v>
      </c>
      <c r="O30" s="31">
        <v>0</v>
      </c>
      <c r="P30" s="31">
        <v>0</v>
      </c>
      <c r="Q30" s="31">
        <v>3.5</v>
      </c>
      <c r="R30" s="31">
        <v>0</v>
      </c>
      <c r="S30" s="31">
        <v>0</v>
      </c>
      <c r="T30" s="31">
        <v>3.5</v>
      </c>
      <c r="U30" s="31">
        <v>0</v>
      </c>
      <c r="V30" s="31">
        <v>0</v>
      </c>
      <c r="W30" s="31">
        <v>3.5</v>
      </c>
      <c r="X30" s="31">
        <v>0</v>
      </c>
      <c r="Y30" s="31">
        <v>0</v>
      </c>
      <c r="AA30" s="116">
        <f t="shared" si="1"/>
        <v>1</v>
      </c>
      <c r="AB30" s="116">
        <f t="shared" si="2"/>
        <v>1</v>
      </c>
      <c r="AC30" s="44" t="str">
        <f t="shared" si="0"/>
        <v>P25</v>
      </c>
    </row>
    <row r="31" spans="1:29" x14ac:dyDescent="0.25">
      <c r="A31" s="44">
        <f t="shared" si="7"/>
        <v>0</v>
      </c>
      <c r="B31" s="27">
        <f t="shared" si="8"/>
        <v>0</v>
      </c>
      <c r="C31" s="27">
        <f t="shared" si="9"/>
        <v>0</v>
      </c>
      <c r="D31" s="27">
        <f t="shared" si="10"/>
        <v>0</v>
      </c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A31" s="116">
        <f t="shared" si="1"/>
        <v>0</v>
      </c>
      <c r="AB31" s="116">
        <f t="shared" si="2"/>
        <v>0</v>
      </c>
      <c r="AC31" s="44">
        <f t="shared" si="0"/>
        <v>0</v>
      </c>
    </row>
    <row r="32" spans="1:29" x14ac:dyDescent="0.25">
      <c r="A32" s="44">
        <f t="shared" si="7"/>
        <v>0</v>
      </c>
      <c r="B32" s="27">
        <f t="shared" si="8"/>
        <v>0</v>
      </c>
      <c r="C32" s="27">
        <f t="shared" si="9"/>
        <v>0</v>
      </c>
      <c r="D32" s="27">
        <f t="shared" si="10"/>
        <v>0</v>
      </c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AA32" s="116">
        <f t="shared" si="1"/>
        <v>0</v>
      </c>
      <c r="AB32" s="116">
        <f t="shared" si="2"/>
        <v>0</v>
      </c>
      <c r="AC32" s="44">
        <f t="shared" si="0"/>
        <v>0</v>
      </c>
    </row>
    <row r="33" spans="1:29" x14ac:dyDescent="0.25">
      <c r="A33" s="44">
        <f t="shared" si="7"/>
        <v>0</v>
      </c>
      <c r="B33" s="27">
        <f t="shared" si="8"/>
        <v>0</v>
      </c>
      <c r="C33" s="27">
        <f t="shared" si="9"/>
        <v>0</v>
      </c>
      <c r="D33" s="27">
        <f t="shared" si="10"/>
        <v>0</v>
      </c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AA33" s="116">
        <f t="shared" si="1"/>
        <v>0</v>
      </c>
      <c r="AB33" s="116">
        <f t="shared" si="2"/>
        <v>0</v>
      </c>
      <c r="AC33" s="44">
        <f t="shared" si="0"/>
        <v>0</v>
      </c>
    </row>
    <row r="34" spans="1:29" x14ac:dyDescent="0.25">
      <c r="A34" s="44">
        <f t="shared" si="7"/>
        <v>0</v>
      </c>
      <c r="B34" s="27">
        <f t="shared" si="8"/>
        <v>0</v>
      </c>
      <c r="C34" s="27">
        <f t="shared" si="9"/>
        <v>0</v>
      </c>
      <c r="D34" s="27">
        <f t="shared" si="10"/>
        <v>0</v>
      </c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AA34" s="116">
        <f t="shared" si="1"/>
        <v>0</v>
      </c>
      <c r="AB34" s="116">
        <f t="shared" si="2"/>
        <v>0</v>
      </c>
      <c r="AC34" s="44">
        <f t="shared" si="0"/>
        <v>0</v>
      </c>
    </row>
    <row r="35" spans="1:29" x14ac:dyDescent="0.25">
      <c r="A35" s="44">
        <f t="shared" si="7"/>
        <v>0</v>
      </c>
      <c r="B35" s="27">
        <f t="shared" si="8"/>
        <v>0</v>
      </c>
      <c r="C35" s="27">
        <f t="shared" si="9"/>
        <v>0</v>
      </c>
      <c r="D35" s="27">
        <f t="shared" si="10"/>
        <v>0</v>
      </c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AA35" s="116">
        <f t="shared" si="1"/>
        <v>0</v>
      </c>
      <c r="AB35" s="116">
        <f t="shared" si="2"/>
        <v>0</v>
      </c>
      <c r="AC35" s="44">
        <f t="shared" si="0"/>
        <v>0</v>
      </c>
    </row>
    <row r="36" spans="1:29" x14ac:dyDescent="0.25">
      <c r="A36" s="44">
        <f t="shared" si="7"/>
        <v>0</v>
      </c>
      <c r="B36" s="27">
        <f t="shared" si="8"/>
        <v>0</v>
      </c>
      <c r="C36" s="27">
        <f t="shared" si="9"/>
        <v>0</v>
      </c>
      <c r="D36" s="27">
        <f t="shared" si="10"/>
        <v>0</v>
      </c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AA36" s="116">
        <f t="shared" si="1"/>
        <v>0</v>
      </c>
      <c r="AB36" s="116">
        <f t="shared" si="2"/>
        <v>0</v>
      </c>
      <c r="AC36" s="44">
        <f t="shared" si="0"/>
        <v>0</v>
      </c>
    </row>
    <row r="37" spans="1:29" x14ac:dyDescent="0.25">
      <c r="A37" s="44">
        <f t="shared" si="7"/>
        <v>0</v>
      </c>
      <c r="B37" s="27">
        <f t="shared" si="8"/>
        <v>0</v>
      </c>
      <c r="C37" s="27">
        <f t="shared" si="9"/>
        <v>0</v>
      </c>
      <c r="D37" s="27">
        <f t="shared" si="10"/>
        <v>0</v>
      </c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AA37" s="116">
        <f t="shared" si="1"/>
        <v>0</v>
      </c>
      <c r="AB37" s="116">
        <f t="shared" si="2"/>
        <v>0</v>
      </c>
      <c r="AC37" s="44">
        <f t="shared" si="0"/>
        <v>0</v>
      </c>
    </row>
    <row r="38" spans="1:29" x14ac:dyDescent="0.25">
      <c r="A38" s="44">
        <f t="shared" ref="A38:A101" si="11">F38</f>
        <v>0</v>
      </c>
      <c r="B38" s="27">
        <f t="shared" ref="B38:B101" si="12">H38</f>
        <v>0</v>
      </c>
      <c r="C38" s="27">
        <f t="shared" ref="C38:C101" si="13">IF(ABS(L38)&gt;ABS(U38),L38,U38)</f>
        <v>0</v>
      </c>
      <c r="D38" s="27">
        <f t="shared" ref="D38:D101" si="14">IF(ABS(P38)&gt;ABS(Y38),P38,Y38)</f>
        <v>0</v>
      </c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AA38" s="116">
        <f t="shared" si="1"/>
        <v>0</v>
      </c>
      <c r="AB38" s="116">
        <f t="shared" si="2"/>
        <v>0</v>
      </c>
      <c r="AC38" s="44">
        <f t="shared" ref="AC38:AC69" si="15">A38</f>
        <v>0</v>
      </c>
    </row>
    <row r="39" spans="1:29" x14ac:dyDescent="0.25">
      <c r="A39" s="44">
        <f t="shared" si="11"/>
        <v>0</v>
      </c>
      <c r="B39" s="27">
        <f t="shared" si="12"/>
        <v>0</v>
      </c>
      <c r="C39" s="27">
        <f t="shared" si="13"/>
        <v>0</v>
      </c>
      <c r="D39" s="27">
        <f t="shared" si="14"/>
        <v>0</v>
      </c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AA39" s="116">
        <f t="shared" si="1"/>
        <v>0</v>
      </c>
      <c r="AB39" s="116">
        <f t="shared" si="2"/>
        <v>0</v>
      </c>
      <c r="AC39" s="44">
        <f t="shared" si="15"/>
        <v>0</v>
      </c>
    </row>
    <row r="40" spans="1:29" x14ac:dyDescent="0.25">
      <c r="A40" s="44">
        <f t="shared" si="11"/>
        <v>0</v>
      </c>
      <c r="B40" s="27">
        <f t="shared" si="12"/>
        <v>0</v>
      </c>
      <c r="C40" s="27">
        <f t="shared" si="13"/>
        <v>0</v>
      </c>
      <c r="D40" s="27">
        <f t="shared" si="14"/>
        <v>0</v>
      </c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AA40" s="116">
        <f t="shared" si="1"/>
        <v>0</v>
      </c>
      <c r="AB40" s="116">
        <f t="shared" si="2"/>
        <v>0</v>
      </c>
      <c r="AC40" s="44">
        <f t="shared" si="15"/>
        <v>0</v>
      </c>
    </row>
    <row r="41" spans="1:29" x14ac:dyDescent="0.25">
      <c r="A41" s="44">
        <f t="shared" si="11"/>
        <v>0</v>
      </c>
      <c r="B41" s="27">
        <f t="shared" si="12"/>
        <v>0</v>
      </c>
      <c r="C41" s="27">
        <f t="shared" si="13"/>
        <v>0</v>
      </c>
      <c r="D41" s="27">
        <f t="shared" si="14"/>
        <v>0</v>
      </c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AA41" s="116">
        <f t="shared" si="1"/>
        <v>0</v>
      </c>
      <c r="AB41" s="116">
        <f t="shared" si="2"/>
        <v>0</v>
      </c>
      <c r="AC41" s="44">
        <f t="shared" si="15"/>
        <v>0</v>
      </c>
    </row>
    <row r="42" spans="1:29" x14ac:dyDescent="0.25">
      <c r="A42" s="44">
        <f t="shared" si="11"/>
        <v>0</v>
      </c>
      <c r="B42" s="27">
        <f t="shared" si="12"/>
        <v>0</v>
      </c>
      <c r="C42" s="27">
        <f t="shared" si="13"/>
        <v>0</v>
      </c>
      <c r="D42" s="27">
        <f t="shared" si="14"/>
        <v>0</v>
      </c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AA42" s="116">
        <f t="shared" si="1"/>
        <v>0</v>
      </c>
      <c r="AB42" s="116">
        <f t="shared" si="2"/>
        <v>0</v>
      </c>
      <c r="AC42" s="44">
        <f t="shared" si="15"/>
        <v>0</v>
      </c>
    </row>
    <row r="43" spans="1:29" x14ac:dyDescent="0.25">
      <c r="A43" s="44">
        <f t="shared" si="11"/>
        <v>0</v>
      </c>
      <c r="B43" s="27">
        <f t="shared" si="12"/>
        <v>0</v>
      </c>
      <c r="C43" s="27">
        <f t="shared" si="13"/>
        <v>0</v>
      </c>
      <c r="D43" s="27">
        <f t="shared" si="14"/>
        <v>0</v>
      </c>
      <c r="F43" s="3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AA43" s="116">
        <f t="shared" si="1"/>
        <v>0</v>
      </c>
      <c r="AB43" s="116">
        <f t="shared" si="2"/>
        <v>0</v>
      </c>
      <c r="AC43" s="44">
        <f t="shared" si="15"/>
        <v>0</v>
      </c>
    </row>
    <row r="44" spans="1:29" x14ac:dyDescent="0.25">
      <c r="A44" s="44">
        <f t="shared" si="11"/>
        <v>0</v>
      </c>
      <c r="B44" s="27">
        <f t="shared" si="12"/>
        <v>0</v>
      </c>
      <c r="C44" s="27">
        <f t="shared" si="13"/>
        <v>0</v>
      </c>
      <c r="D44" s="27">
        <f t="shared" si="14"/>
        <v>0</v>
      </c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AA44" s="116">
        <f t="shared" si="1"/>
        <v>0</v>
      </c>
      <c r="AB44" s="116">
        <f t="shared" si="2"/>
        <v>0</v>
      </c>
      <c r="AC44" s="44">
        <f t="shared" si="15"/>
        <v>0</v>
      </c>
    </row>
    <row r="45" spans="1:29" x14ac:dyDescent="0.25">
      <c r="A45" s="44">
        <f t="shared" si="11"/>
        <v>0</v>
      </c>
      <c r="B45" s="27">
        <f t="shared" si="12"/>
        <v>0</v>
      </c>
      <c r="C45" s="27">
        <f t="shared" si="13"/>
        <v>0</v>
      </c>
      <c r="D45" s="27">
        <f t="shared" si="14"/>
        <v>0</v>
      </c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AA45" s="116">
        <f t="shared" si="1"/>
        <v>0</v>
      </c>
      <c r="AB45" s="116">
        <f t="shared" si="2"/>
        <v>0</v>
      </c>
      <c r="AC45" s="44">
        <f t="shared" si="15"/>
        <v>0</v>
      </c>
    </row>
    <row r="46" spans="1:29" x14ac:dyDescent="0.25">
      <c r="A46" s="44">
        <f t="shared" si="11"/>
        <v>0</v>
      </c>
      <c r="B46" s="27">
        <f t="shared" si="12"/>
        <v>0</v>
      </c>
      <c r="C46" s="27">
        <f t="shared" si="13"/>
        <v>0</v>
      </c>
      <c r="D46" s="27">
        <f t="shared" si="14"/>
        <v>0</v>
      </c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AA46" s="116">
        <f t="shared" si="1"/>
        <v>0</v>
      </c>
      <c r="AB46" s="116">
        <f t="shared" si="2"/>
        <v>0</v>
      </c>
      <c r="AC46" s="44">
        <f t="shared" si="15"/>
        <v>0</v>
      </c>
    </row>
    <row r="47" spans="1:29" x14ac:dyDescent="0.25">
      <c r="A47" s="44">
        <f t="shared" si="11"/>
        <v>0</v>
      </c>
      <c r="B47" s="27">
        <f t="shared" si="12"/>
        <v>0</v>
      </c>
      <c r="C47" s="27">
        <f t="shared" si="13"/>
        <v>0</v>
      </c>
      <c r="D47" s="27">
        <f t="shared" si="14"/>
        <v>0</v>
      </c>
      <c r="F47" s="30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AA47" s="116">
        <f t="shared" si="1"/>
        <v>0</v>
      </c>
      <c r="AB47" s="116">
        <f t="shared" si="2"/>
        <v>0</v>
      </c>
      <c r="AC47" s="44">
        <f t="shared" si="15"/>
        <v>0</v>
      </c>
    </row>
    <row r="48" spans="1:29" x14ac:dyDescent="0.25">
      <c r="A48" s="44">
        <f t="shared" si="11"/>
        <v>0</v>
      </c>
      <c r="B48" s="27">
        <f t="shared" si="12"/>
        <v>0</v>
      </c>
      <c r="C48" s="27">
        <f t="shared" si="13"/>
        <v>0</v>
      </c>
      <c r="D48" s="27">
        <f t="shared" si="14"/>
        <v>0</v>
      </c>
      <c r="F48" s="3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AA48" s="116">
        <f t="shared" si="1"/>
        <v>0</v>
      </c>
      <c r="AB48" s="116">
        <f t="shared" si="2"/>
        <v>0</v>
      </c>
      <c r="AC48" s="44">
        <f t="shared" si="15"/>
        <v>0</v>
      </c>
    </row>
    <row r="49" spans="1:29" x14ac:dyDescent="0.25">
      <c r="A49" s="44">
        <f t="shared" si="11"/>
        <v>0</v>
      </c>
      <c r="B49" s="27">
        <f t="shared" si="12"/>
        <v>0</v>
      </c>
      <c r="C49" s="27">
        <f t="shared" si="13"/>
        <v>0</v>
      </c>
      <c r="D49" s="27">
        <f t="shared" si="14"/>
        <v>0</v>
      </c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116">
        <f t="shared" si="1"/>
        <v>0</v>
      </c>
      <c r="AB49" s="116">
        <f t="shared" si="2"/>
        <v>0</v>
      </c>
      <c r="AC49" s="44">
        <f t="shared" si="15"/>
        <v>0</v>
      </c>
    </row>
    <row r="50" spans="1:29" x14ac:dyDescent="0.25">
      <c r="A50" s="44">
        <f t="shared" si="11"/>
        <v>0</v>
      </c>
      <c r="B50" s="27">
        <f t="shared" si="12"/>
        <v>0</v>
      </c>
      <c r="C50" s="27">
        <f t="shared" si="13"/>
        <v>0</v>
      </c>
      <c r="D50" s="27">
        <f t="shared" si="14"/>
        <v>0</v>
      </c>
      <c r="F50" s="30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116">
        <f t="shared" si="1"/>
        <v>0</v>
      </c>
      <c r="AB50" s="116">
        <f t="shared" si="2"/>
        <v>0</v>
      </c>
      <c r="AC50" s="44">
        <f t="shared" si="15"/>
        <v>0</v>
      </c>
    </row>
    <row r="51" spans="1:29" x14ac:dyDescent="0.25">
      <c r="A51" s="44">
        <f t="shared" si="11"/>
        <v>0</v>
      </c>
      <c r="B51" s="27">
        <f t="shared" si="12"/>
        <v>0</v>
      </c>
      <c r="C51" s="27">
        <f t="shared" si="13"/>
        <v>0</v>
      </c>
      <c r="D51" s="27">
        <f t="shared" si="14"/>
        <v>0</v>
      </c>
      <c r="F51" s="30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116">
        <f t="shared" si="1"/>
        <v>0</v>
      </c>
      <c r="AB51" s="116">
        <f t="shared" si="2"/>
        <v>0</v>
      </c>
      <c r="AC51" s="44">
        <f t="shared" si="15"/>
        <v>0</v>
      </c>
    </row>
    <row r="52" spans="1:29" x14ac:dyDescent="0.25">
      <c r="A52" s="44">
        <f t="shared" si="11"/>
        <v>0</v>
      </c>
      <c r="B52" s="27">
        <f t="shared" si="12"/>
        <v>0</v>
      </c>
      <c r="C52" s="27">
        <f t="shared" si="13"/>
        <v>0</v>
      </c>
      <c r="D52" s="27">
        <f t="shared" si="14"/>
        <v>0</v>
      </c>
      <c r="F52" s="30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AA52" s="116">
        <f t="shared" si="1"/>
        <v>0</v>
      </c>
      <c r="AB52" s="116">
        <f t="shared" si="2"/>
        <v>0</v>
      </c>
      <c r="AC52" s="44">
        <f t="shared" si="15"/>
        <v>0</v>
      </c>
    </row>
    <row r="53" spans="1:29" x14ac:dyDescent="0.25">
      <c r="A53" s="44">
        <f t="shared" si="11"/>
        <v>0</v>
      </c>
      <c r="B53" s="27">
        <f t="shared" si="12"/>
        <v>0</v>
      </c>
      <c r="C53" s="27">
        <f t="shared" si="13"/>
        <v>0</v>
      </c>
      <c r="D53" s="27">
        <f t="shared" si="14"/>
        <v>0</v>
      </c>
      <c r="F53" s="30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AA53" s="116">
        <f t="shared" si="1"/>
        <v>0</v>
      </c>
      <c r="AB53" s="116">
        <f t="shared" si="2"/>
        <v>0</v>
      </c>
      <c r="AC53" s="44">
        <f t="shared" si="15"/>
        <v>0</v>
      </c>
    </row>
    <row r="54" spans="1:29" x14ac:dyDescent="0.25">
      <c r="A54" s="44">
        <f t="shared" si="11"/>
        <v>0</v>
      </c>
      <c r="B54" s="27">
        <f t="shared" si="12"/>
        <v>0</v>
      </c>
      <c r="C54" s="27">
        <f t="shared" si="13"/>
        <v>0</v>
      </c>
      <c r="D54" s="27">
        <f t="shared" si="14"/>
        <v>0</v>
      </c>
      <c r="F54" s="30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AA54" s="116">
        <f t="shared" si="1"/>
        <v>0</v>
      </c>
      <c r="AB54" s="116">
        <f t="shared" si="2"/>
        <v>0</v>
      </c>
      <c r="AC54" s="44">
        <f t="shared" si="15"/>
        <v>0</v>
      </c>
    </row>
    <row r="55" spans="1:29" x14ac:dyDescent="0.25">
      <c r="A55" s="44">
        <f t="shared" si="11"/>
        <v>0</v>
      </c>
      <c r="B55" s="27">
        <f t="shared" si="12"/>
        <v>0</v>
      </c>
      <c r="C55" s="27">
        <f t="shared" si="13"/>
        <v>0</v>
      </c>
      <c r="D55" s="27">
        <f t="shared" si="14"/>
        <v>0</v>
      </c>
      <c r="F55" s="30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AA55" s="116">
        <f t="shared" si="1"/>
        <v>0</v>
      </c>
      <c r="AB55" s="116">
        <f t="shared" si="2"/>
        <v>0</v>
      </c>
      <c r="AC55" s="44">
        <f t="shared" si="15"/>
        <v>0</v>
      </c>
    </row>
    <row r="56" spans="1:29" x14ac:dyDescent="0.25">
      <c r="A56" s="44">
        <f t="shared" si="11"/>
        <v>0</v>
      </c>
      <c r="B56" s="27">
        <f t="shared" si="12"/>
        <v>0</v>
      </c>
      <c r="C56" s="27">
        <f t="shared" si="13"/>
        <v>0</v>
      </c>
      <c r="D56" s="27">
        <f t="shared" si="14"/>
        <v>0</v>
      </c>
      <c r="F56" s="30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AA56" s="116">
        <f t="shared" si="1"/>
        <v>0</v>
      </c>
      <c r="AB56" s="116">
        <f t="shared" si="2"/>
        <v>0</v>
      </c>
      <c r="AC56" s="44">
        <f t="shared" si="15"/>
        <v>0</v>
      </c>
    </row>
    <row r="57" spans="1:29" x14ac:dyDescent="0.25">
      <c r="A57" s="44">
        <f t="shared" si="11"/>
        <v>0</v>
      </c>
      <c r="B57" s="27">
        <f t="shared" si="12"/>
        <v>0</v>
      </c>
      <c r="C57" s="27">
        <f t="shared" si="13"/>
        <v>0</v>
      </c>
      <c r="D57" s="27">
        <f t="shared" si="14"/>
        <v>0</v>
      </c>
      <c r="F57" s="30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AA57" s="116">
        <f t="shared" si="1"/>
        <v>0</v>
      </c>
      <c r="AB57" s="116">
        <f t="shared" si="2"/>
        <v>0</v>
      </c>
      <c r="AC57" s="44">
        <f t="shared" si="15"/>
        <v>0</v>
      </c>
    </row>
    <row r="58" spans="1:29" x14ac:dyDescent="0.25">
      <c r="A58" s="44">
        <f t="shared" si="11"/>
        <v>0</v>
      </c>
      <c r="B58" s="27">
        <f t="shared" si="12"/>
        <v>0</v>
      </c>
      <c r="C58" s="27">
        <f t="shared" si="13"/>
        <v>0</v>
      </c>
      <c r="D58" s="27">
        <f t="shared" si="14"/>
        <v>0</v>
      </c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AA58" s="116">
        <f t="shared" si="1"/>
        <v>0</v>
      </c>
      <c r="AB58" s="116">
        <f t="shared" si="2"/>
        <v>0</v>
      </c>
      <c r="AC58" s="44">
        <f t="shared" si="15"/>
        <v>0</v>
      </c>
    </row>
    <row r="59" spans="1:29" x14ac:dyDescent="0.25">
      <c r="A59" s="44">
        <f t="shared" si="11"/>
        <v>0</v>
      </c>
      <c r="B59" s="27">
        <f t="shared" si="12"/>
        <v>0</v>
      </c>
      <c r="C59" s="27">
        <f t="shared" si="13"/>
        <v>0</v>
      </c>
      <c r="D59" s="27">
        <f t="shared" si="14"/>
        <v>0</v>
      </c>
      <c r="F59" s="30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AA59" s="116">
        <f t="shared" si="1"/>
        <v>0</v>
      </c>
      <c r="AB59" s="116">
        <f t="shared" si="2"/>
        <v>0</v>
      </c>
      <c r="AC59" s="44">
        <f t="shared" si="15"/>
        <v>0</v>
      </c>
    </row>
    <row r="60" spans="1:29" x14ac:dyDescent="0.25">
      <c r="A60" s="44">
        <f t="shared" si="11"/>
        <v>0</v>
      </c>
      <c r="B60" s="27">
        <f t="shared" si="12"/>
        <v>0</v>
      </c>
      <c r="C60" s="27">
        <f t="shared" si="13"/>
        <v>0</v>
      </c>
      <c r="D60" s="27">
        <f t="shared" si="14"/>
        <v>0</v>
      </c>
      <c r="F60" s="30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AA60" s="116">
        <f t="shared" si="1"/>
        <v>0</v>
      </c>
      <c r="AB60" s="116">
        <f t="shared" si="2"/>
        <v>0</v>
      </c>
      <c r="AC60" s="44">
        <f t="shared" si="15"/>
        <v>0</v>
      </c>
    </row>
    <row r="61" spans="1:29" x14ac:dyDescent="0.25">
      <c r="A61" s="44">
        <f t="shared" si="11"/>
        <v>0</v>
      </c>
      <c r="B61" s="27">
        <f t="shared" si="12"/>
        <v>0</v>
      </c>
      <c r="C61" s="27">
        <f t="shared" si="13"/>
        <v>0</v>
      </c>
      <c r="D61" s="27">
        <f t="shared" si="14"/>
        <v>0</v>
      </c>
      <c r="F61" s="30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AA61" s="116">
        <f t="shared" si="1"/>
        <v>0</v>
      </c>
      <c r="AB61" s="116">
        <f t="shared" si="2"/>
        <v>0</v>
      </c>
      <c r="AC61" s="44">
        <f t="shared" si="15"/>
        <v>0</v>
      </c>
    </row>
    <row r="62" spans="1:29" x14ac:dyDescent="0.25">
      <c r="A62" s="44">
        <f t="shared" si="11"/>
        <v>0</v>
      </c>
      <c r="B62" s="27">
        <f t="shared" si="12"/>
        <v>0</v>
      </c>
      <c r="C62" s="27">
        <f t="shared" si="13"/>
        <v>0</v>
      </c>
      <c r="D62" s="27">
        <f t="shared" si="14"/>
        <v>0</v>
      </c>
      <c r="F62" s="30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AA62" s="116">
        <f t="shared" si="1"/>
        <v>0</v>
      </c>
      <c r="AB62" s="116">
        <f t="shared" si="2"/>
        <v>0</v>
      </c>
      <c r="AC62" s="44">
        <f t="shared" si="15"/>
        <v>0</v>
      </c>
    </row>
    <row r="63" spans="1:29" x14ac:dyDescent="0.25">
      <c r="A63" s="44">
        <f t="shared" si="11"/>
        <v>0</v>
      </c>
      <c r="B63" s="27">
        <f t="shared" si="12"/>
        <v>0</v>
      </c>
      <c r="C63" s="27">
        <f t="shared" si="13"/>
        <v>0</v>
      </c>
      <c r="D63" s="27">
        <f t="shared" si="14"/>
        <v>0</v>
      </c>
      <c r="F63" s="30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AA63" s="116">
        <f t="shared" si="1"/>
        <v>0</v>
      </c>
      <c r="AB63" s="116">
        <f t="shared" si="2"/>
        <v>0</v>
      </c>
      <c r="AC63" s="44">
        <f t="shared" si="15"/>
        <v>0</v>
      </c>
    </row>
    <row r="64" spans="1:29" x14ac:dyDescent="0.25">
      <c r="A64" s="44">
        <f t="shared" si="11"/>
        <v>0</v>
      </c>
      <c r="B64" s="27">
        <f t="shared" si="12"/>
        <v>0</v>
      </c>
      <c r="C64" s="27">
        <f t="shared" si="13"/>
        <v>0</v>
      </c>
      <c r="D64" s="27">
        <f t="shared" si="14"/>
        <v>0</v>
      </c>
      <c r="F64" s="30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AA64" s="116">
        <f t="shared" si="1"/>
        <v>0</v>
      </c>
      <c r="AB64" s="116">
        <f t="shared" si="2"/>
        <v>0</v>
      </c>
      <c r="AC64" s="44">
        <f t="shared" si="15"/>
        <v>0</v>
      </c>
    </row>
    <row r="65" spans="1:29" x14ac:dyDescent="0.25">
      <c r="A65" s="44">
        <f t="shared" si="11"/>
        <v>0</v>
      </c>
      <c r="B65" s="27">
        <f t="shared" si="12"/>
        <v>0</v>
      </c>
      <c r="C65" s="27">
        <f t="shared" si="13"/>
        <v>0</v>
      </c>
      <c r="D65" s="27">
        <f t="shared" si="14"/>
        <v>0</v>
      </c>
      <c r="F65" s="3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A65" s="116">
        <f t="shared" si="1"/>
        <v>0</v>
      </c>
      <c r="AB65" s="116">
        <f t="shared" si="2"/>
        <v>0</v>
      </c>
      <c r="AC65" s="44">
        <f t="shared" si="15"/>
        <v>0</v>
      </c>
    </row>
    <row r="66" spans="1:29" x14ac:dyDescent="0.25">
      <c r="A66" s="44">
        <f t="shared" si="11"/>
        <v>0</v>
      </c>
      <c r="B66" s="27">
        <f t="shared" si="12"/>
        <v>0</v>
      </c>
      <c r="C66" s="27">
        <f t="shared" si="13"/>
        <v>0</v>
      </c>
      <c r="D66" s="27">
        <f t="shared" si="14"/>
        <v>0</v>
      </c>
      <c r="F66" s="3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A66" s="116">
        <f t="shared" si="1"/>
        <v>0</v>
      </c>
      <c r="AB66" s="116">
        <f t="shared" si="2"/>
        <v>0</v>
      </c>
      <c r="AC66" s="44">
        <f t="shared" si="15"/>
        <v>0</v>
      </c>
    </row>
    <row r="67" spans="1:29" x14ac:dyDescent="0.25">
      <c r="A67" s="44">
        <f t="shared" si="11"/>
        <v>0</v>
      </c>
      <c r="B67" s="27">
        <f t="shared" si="12"/>
        <v>0</v>
      </c>
      <c r="C67" s="27">
        <f t="shared" si="13"/>
        <v>0</v>
      </c>
      <c r="D67" s="27">
        <f t="shared" si="14"/>
        <v>0</v>
      </c>
      <c r="F67" s="3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A67" s="116">
        <f t="shared" si="1"/>
        <v>0</v>
      </c>
      <c r="AB67" s="116">
        <f t="shared" si="2"/>
        <v>0</v>
      </c>
      <c r="AC67" s="44">
        <f t="shared" si="15"/>
        <v>0</v>
      </c>
    </row>
    <row r="68" spans="1:29" x14ac:dyDescent="0.25">
      <c r="A68" s="44">
        <f t="shared" si="11"/>
        <v>0</v>
      </c>
      <c r="B68" s="27">
        <f t="shared" si="12"/>
        <v>0</v>
      </c>
      <c r="C68" s="27">
        <f t="shared" si="13"/>
        <v>0</v>
      </c>
      <c r="D68" s="27">
        <f t="shared" si="14"/>
        <v>0</v>
      </c>
      <c r="F68" s="3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A68" s="116">
        <f t="shared" si="1"/>
        <v>0</v>
      </c>
      <c r="AB68" s="116">
        <f t="shared" si="2"/>
        <v>0</v>
      </c>
      <c r="AC68" s="44">
        <f t="shared" si="15"/>
        <v>0</v>
      </c>
    </row>
    <row r="69" spans="1:29" x14ac:dyDescent="0.25">
      <c r="A69" s="44">
        <f t="shared" si="11"/>
        <v>0</v>
      </c>
      <c r="B69" s="27">
        <f t="shared" si="12"/>
        <v>0</v>
      </c>
      <c r="C69" s="27">
        <f t="shared" si="13"/>
        <v>0</v>
      </c>
      <c r="D69" s="27">
        <f t="shared" si="14"/>
        <v>0</v>
      </c>
      <c r="F69" s="3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A69" s="116">
        <f t="shared" si="1"/>
        <v>0</v>
      </c>
      <c r="AB69" s="116">
        <f t="shared" si="2"/>
        <v>0</v>
      </c>
      <c r="AC69" s="44">
        <f t="shared" si="15"/>
        <v>0</v>
      </c>
    </row>
    <row r="70" spans="1:29" x14ac:dyDescent="0.25">
      <c r="A70" s="44">
        <f t="shared" si="11"/>
        <v>0</v>
      </c>
      <c r="B70" s="27">
        <f>H70</f>
        <v>0</v>
      </c>
      <c r="C70" s="27">
        <f>IF(ABS(L70)&gt;ABS(U70),L70,U70)</f>
        <v>0</v>
      </c>
      <c r="D70" s="27">
        <f>IF(ABS(P70)&gt;ABS(Y70),P70,Y70)</f>
        <v>0</v>
      </c>
      <c r="F70" s="3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A70" s="116">
        <f t="shared" si="1"/>
        <v>0</v>
      </c>
      <c r="AB70" s="116">
        <f t="shared" si="2"/>
        <v>0</v>
      </c>
      <c r="AC70" s="44">
        <f t="shared" ref="AC70:AC89" si="16">A70</f>
        <v>0</v>
      </c>
    </row>
    <row r="71" spans="1:29" x14ac:dyDescent="0.25">
      <c r="A71" s="44">
        <f t="shared" si="11"/>
        <v>0</v>
      </c>
      <c r="B71" s="27">
        <f>H71</f>
        <v>0</v>
      </c>
      <c r="C71" s="27">
        <f>IF(ABS(L71)&gt;ABS(U71),L71,U71)</f>
        <v>0</v>
      </c>
      <c r="D71" s="27">
        <f>IF(ABS(P71)&gt;ABS(Y71),P71,Y71)</f>
        <v>0</v>
      </c>
      <c r="F71" s="3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A71" s="116">
        <f t="shared" ref="AA71:AA89" si="17">ROUNDUP(B71*1.1/$AA$5,0)</f>
        <v>0</v>
      </c>
      <c r="AB71" s="116">
        <f t="shared" ref="AB71:AB89" si="18">ROUNDUP(B71*1.1/$AB$5,0)</f>
        <v>0</v>
      </c>
      <c r="AC71" s="44">
        <f t="shared" si="16"/>
        <v>0</v>
      </c>
    </row>
    <row r="72" spans="1:29" x14ac:dyDescent="0.25">
      <c r="A72" s="44">
        <f t="shared" si="11"/>
        <v>0</v>
      </c>
      <c r="B72" s="27">
        <f t="shared" si="12"/>
        <v>0</v>
      </c>
      <c r="C72" s="27">
        <f t="shared" si="13"/>
        <v>0</v>
      </c>
      <c r="D72" s="27">
        <f t="shared" si="14"/>
        <v>0</v>
      </c>
      <c r="F72" s="3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A72" s="116">
        <f t="shared" si="17"/>
        <v>0</v>
      </c>
      <c r="AB72" s="116">
        <f t="shared" si="18"/>
        <v>0</v>
      </c>
      <c r="AC72" s="44">
        <f t="shared" si="16"/>
        <v>0</v>
      </c>
    </row>
    <row r="73" spans="1:29" x14ac:dyDescent="0.25">
      <c r="A73" s="44">
        <f t="shared" si="11"/>
        <v>0</v>
      </c>
      <c r="B73" s="27">
        <f t="shared" si="12"/>
        <v>0</v>
      </c>
      <c r="C73" s="27">
        <f t="shared" si="13"/>
        <v>0</v>
      </c>
      <c r="D73" s="27">
        <f t="shared" si="14"/>
        <v>0</v>
      </c>
      <c r="F73" s="3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A73" s="116">
        <f t="shared" si="17"/>
        <v>0</v>
      </c>
      <c r="AB73" s="116">
        <f t="shared" si="18"/>
        <v>0</v>
      </c>
      <c r="AC73" s="44">
        <f t="shared" si="16"/>
        <v>0</v>
      </c>
    </row>
    <row r="74" spans="1:29" x14ac:dyDescent="0.25">
      <c r="A74" s="44">
        <f t="shared" si="11"/>
        <v>0</v>
      </c>
      <c r="B74" s="27">
        <f t="shared" si="12"/>
        <v>0</v>
      </c>
      <c r="C74" s="27">
        <f t="shared" si="13"/>
        <v>0</v>
      </c>
      <c r="D74" s="27">
        <f t="shared" si="14"/>
        <v>0</v>
      </c>
      <c r="F74" s="3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A74" s="116">
        <f t="shared" si="17"/>
        <v>0</v>
      </c>
      <c r="AB74" s="116">
        <f t="shared" si="18"/>
        <v>0</v>
      </c>
      <c r="AC74" s="44">
        <f t="shared" si="16"/>
        <v>0</v>
      </c>
    </row>
    <row r="75" spans="1:29" x14ac:dyDescent="0.25">
      <c r="A75" s="44">
        <f t="shared" si="11"/>
        <v>0</v>
      </c>
      <c r="B75" s="27">
        <f t="shared" si="12"/>
        <v>0</v>
      </c>
      <c r="C75" s="27">
        <f t="shared" si="13"/>
        <v>0</v>
      </c>
      <c r="D75" s="27">
        <f t="shared" si="14"/>
        <v>0</v>
      </c>
      <c r="F75" s="3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A75" s="116">
        <f t="shared" si="17"/>
        <v>0</v>
      </c>
      <c r="AB75" s="116">
        <f t="shared" si="18"/>
        <v>0</v>
      </c>
      <c r="AC75" s="44">
        <f t="shared" si="16"/>
        <v>0</v>
      </c>
    </row>
    <row r="76" spans="1:29" x14ac:dyDescent="0.25">
      <c r="A76" s="44">
        <f t="shared" si="11"/>
        <v>0</v>
      </c>
      <c r="B76" s="27">
        <f t="shared" si="12"/>
        <v>0</v>
      </c>
      <c r="C76" s="27">
        <f t="shared" si="13"/>
        <v>0</v>
      </c>
      <c r="D76" s="27">
        <f t="shared" si="14"/>
        <v>0</v>
      </c>
      <c r="F76" s="3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A76" s="116">
        <f t="shared" si="17"/>
        <v>0</v>
      </c>
      <c r="AB76" s="116">
        <f t="shared" si="18"/>
        <v>0</v>
      </c>
      <c r="AC76" s="44">
        <f t="shared" si="16"/>
        <v>0</v>
      </c>
    </row>
    <row r="77" spans="1:29" x14ac:dyDescent="0.25">
      <c r="A77" s="44">
        <f t="shared" si="11"/>
        <v>0</v>
      </c>
      <c r="B77" s="27">
        <f t="shared" si="12"/>
        <v>0</v>
      </c>
      <c r="C77" s="27">
        <f t="shared" si="13"/>
        <v>0</v>
      </c>
      <c r="D77" s="27">
        <f t="shared" si="14"/>
        <v>0</v>
      </c>
      <c r="F77" s="3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A77" s="116">
        <f t="shared" si="17"/>
        <v>0</v>
      </c>
      <c r="AB77" s="116">
        <f t="shared" si="18"/>
        <v>0</v>
      </c>
      <c r="AC77" s="44">
        <f t="shared" si="16"/>
        <v>0</v>
      </c>
    </row>
    <row r="78" spans="1:29" x14ac:dyDescent="0.25">
      <c r="A78" s="44">
        <f t="shared" si="11"/>
        <v>0</v>
      </c>
      <c r="B78" s="27">
        <f t="shared" si="12"/>
        <v>0</v>
      </c>
      <c r="C78" s="27">
        <f t="shared" si="13"/>
        <v>0</v>
      </c>
      <c r="D78" s="27">
        <f t="shared" si="14"/>
        <v>0</v>
      </c>
      <c r="F78" s="3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A78" s="116">
        <f t="shared" si="17"/>
        <v>0</v>
      </c>
      <c r="AB78" s="116">
        <f t="shared" si="18"/>
        <v>0</v>
      </c>
      <c r="AC78" s="44">
        <f t="shared" si="16"/>
        <v>0</v>
      </c>
    </row>
    <row r="79" spans="1:29" x14ac:dyDescent="0.25">
      <c r="A79" s="44">
        <f t="shared" si="11"/>
        <v>0</v>
      </c>
      <c r="B79" s="27">
        <f t="shared" si="12"/>
        <v>0</v>
      </c>
      <c r="C79" s="27">
        <f t="shared" si="13"/>
        <v>0</v>
      </c>
      <c r="D79" s="27">
        <f t="shared" si="14"/>
        <v>0</v>
      </c>
      <c r="F79" s="3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A79" s="116">
        <f t="shared" si="17"/>
        <v>0</v>
      </c>
      <c r="AB79" s="116">
        <f t="shared" si="18"/>
        <v>0</v>
      </c>
      <c r="AC79" s="44">
        <f t="shared" si="16"/>
        <v>0</v>
      </c>
    </row>
    <row r="80" spans="1:29" x14ac:dyDescent="0.25">
      <c r="A80" s="44">
        <f t="shared" si="11"/>
        <v>0</v>
      </c>
      <c r="B80" s="27">
        <f t="shared" si="12"/>
        <v>0</v>
      </c>
      <c r="C80" s="27">
        <f t="shared" si="13"/>
        <v>0</v>
      </c>
      <c r="D80" s="27">
        <f t="shared" si="14"/>
        <v>0</v>
      </c>
      <c r="F80" s="3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A80" s="116">
        <f t="shared" si="17"/>
        <v>0</v>
      </c>
      <c r="AB80" s="116">
        <f t="shared" si="18"/>
        <v>0</v>
      </c>
      <c r="AC80" s="44">
        <f t="shared" si="16"/>
        <v>0</v>
      </c>
    </row>
    <row r="81" spans="1:29" x14ac:dyDescent="0.25">
      <c r="A81" s="44">
        <f t="shared" si="11"/>
        <v>0</v>
      </c>
      <c r="B81" s="27">
        <f t="shared" si="12"/>
        <v>0</v>
      </c>
      <c r="C81" s="27">
        <f t="shared" si="13"/>
        <v>0</v>
      </c>
      <c r="D81" s="27">
        <f t="shared" si="14"/>
        <v>0</v>
      </c>
      <c r="F81" s="3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A81" s="116">
        <f t="shared" si="17"/>
        <v>0</v>
      </c>
      <c r="AB81" s="116">
        <f t="shared" si="18"/>
        <v>0</v>
      </c>
      <c r="AC81" s="44">
        <f t="shared" si="16"/>
        <v>0</v>
      </c>
    </row>
    <row r="82" spans="1:29" x14ac:dyDescent="0.25">
      <c r="A82" s="44">
        <f t="shared" si="11"/>
        <v>0</v>
      </c>
      <c r="B82" s="27">
        <f t="shared" si="12"/>
        <v>0</v>
      </c>
      <c r="C82" s="27">
        <f t="shared" si="13"/>
        <v>0</v>
      </c>
      <c r="D82" s="27">
        <f t="shared" si="14"/>
        <v>0</v>
      </c>
      <c r="F82" s="3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A82" s="116">
        <f t="shared" si="17"/>
        <v>0</v>
      </c>
      <c r="AB82" s="116">
        <f t="shared" si="18"/>
        <v>0</v>
      </c>
      <c r="AC82" s="44">
        <f t="shared" si="16"/>
        <v>0</v>
      </c>
    </row>
    <row r="83" spans="1:29" x14ac:dyDescent="0.25">
      <c r="A83" s="44">
        <f t="shared" si="11"/>
        <v>0</v>
      </c>
      <c r="B83" s="27">
        <f t="shared" si="12"/>
        <v>0</v>
      </c>
      <c r="C83" s="27">
        <f t="shared" si="13"/>
        <v>0</v>
      </c>
      <c r="D83" s="27">
        <f t="shared" si="14"/>
        <v>0</v>
      </c>
      <c r="F83" s="3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A83" s="116">
        <f t="shared" si="17"/>
        <v>0</v>
      </c>
      <c r="AB83" s="116">
        <f t="shared" si="18"/>
        <v>0</v>
      </c>
      <c r="AC83" s="44">
        <f t="shared" si="16"/>
        <v>0</v>
      </c>
    </row>
    <row r="84" spans="1:29" x14ac:dyDescent="0.25">
      <c r="A84" s="44">
        <f t="shared" si="11"/>
        <v>0</v>
      </c>
      <c r="B84" s="27">
        <f t="shared" si="12"/>
        <v>0</v>
      </c>
      <c r="C84" s="27">
        <f t="shared" si="13"/>
        <v>0</v>
      </c>
      <c r="D84" s="27">
        <f t="shared" si="14"/>
        <v>0</v>
      </c>
      <c r="F84" s="3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116">
        <f t="shared" si="17"/>
        <v>0</v>
      </c>
      <c r="AB84" s="116">
        <f t="shared" si="18"/>
        <v>0</v>
      </c>
      <c r="AC84" s="44">
        <f t="shared" si="16"/>
        <v>0</v>
      </c>
    </row>
    <row r="85" spans="1:29" x14ac:dyDescent="0.25">
      <c r="A85" s="44">
        <f t="shared" si="11"/>
        <v>0</v>
      </c>
      <c r="B85" s="27">
        <f t="shared" si="12"/>
        <v>0</v>
      </c>
      <c r="C85" s="27">
        <f t="shared" si="13"/>
        <v>0</v>
      </c>
      <c r="D85" s="27">
        <f t="shared" si="14"/>
        <v>0</v>
      </c>
      <c r="F85" s="3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A85" s="116">
        <f t="shared" si="17"/>
        <v>0</v>
      </c>
      <c r="AB85" s="116">
        <f t="shared" si="18"/>
        <v>0</v>
      </c>
      <c r="AC85" s="44">
        <f t="shared" si="16"/>
        <v>0</v>
      </c>
    </row>
    <row r="86" spans="1:29" x14ac:dyDescent="0.25">
      <c r="A86" s="44">
        <f t="shared" si="11"/>
        <v>0</v>
      </c>
      <c r="B86" s="27">
        <f t="shared" si="12"/>
        <v>0</v>
      </c>
      <c r="C86" s="27">
        <f t="shared" si="13"/>
        <v>0</v>
      </c>
      <c r="D86" s="27">
        <f t="shared" si="14"/>
        <v>0</v>
      </c>
      <c r="F86" s="3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A86" s="116">
        <f t="shared" si="17"/>
        <v>0</v>
      </c>
      <c r="AB86" s="116">
        <f t="shared" si="18"/>
        <v>0</v>
      </c>
      <c r="AC86" s="44">
        <f t="shared" si="16"/>
        <v>0</v>
      </c>
    </row>
    <row r="87" spans="1:29" x14ac:dyDescent="0.25">
      <c r="A87" s="44">
        <f t="shared" si="11"/>
        <v>0</v>
      </c>
      <c r="B87" s="27">
        <f t="shared" si="12"/>
        <v>0</v>
      </c>
      <c r="C87" s="27">
        <f t="shared" si="13"/>
        <v>0</v>
      </c>
      <c r="D87" s="27">
        <f t="shared" si="14"/>
        <v>0</v>
      </c>
      <c r="F87" s="3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A87" s="116">
        <f t="shared" si="17"/>
        <v>0</v>
      </c>
      <c r="AB87" s="116">
        <f t="shared" si="18"/>
        <v>0</v>
      </c>
      <c r="AC87" s="44">
        <f t="shared" si="16"/>
        <v>0</v>
      </c>
    </row>
    <row r="88" spans="1:29" x14ac:dyDescent="0.25">
      <c r="A88" s="44">
        <f t="shared" si="11"/>
        <v>0</v>
      </c>
      <c r="B88" s="27">
        <f t="shared" si="12"/>
        <v>0</v>
      </c>
      <c r="C88" s="27">
        <f t="shared" si="13"/>
        <v>0</v>
      </c>
      <c r="D88" s="27">
        <f t="shared" si="14"/>
        <v>0</v>
      </c>
      <c r="F88" s="3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A88" s="116">
        <f t="shared" si="17"/>
        <v>0</v>
      </c>
      <c r="AB88" s="116">
        <f t="shared" si="18"/>
        <v>0</v>
      </c>
      <c r="AC88" s="44">
        <f t="shared" si="16"/>
        <v>0</v>
      </c>
    </row>
    <row r="89" spans="1:29" x14ac:dyDescent="0.25">
      <c r="A89" s="44">
        <f t="shared" si="11"/>
        <v>0</v>
      </c>
      <c r="B89" s="27">
        <f t="shared" si="12"/>
        <v>0</v>
      </c>
      <c r="C89" s="27">
        <f t="shared" si="13"/>
        <v>0</v>
      </c>
      <c r="D89" s="27">
        <f t="shared" si="14"/>
        <v>0</v>
      </c>
      <c r="F89" s="3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A89" s="116">
        <f t="shared" si="17"/>
        <v>0</v>
      </c>
      <c r="AB89" s="116">
        <f t="shared" si="18"/>
        <v>0</v>
      </c>
      <c r="AC89" s="44">
        <f t="shared" si="16"/>
        <v>0</v>
      </c>
    </row>
    <row r="90" spans="1:29" x14ac:dyDescent="0.25">
      <c r="A90" s="44">
        <f t="shared" si="11"/>
        <v>0</v>
      </c>
      <c r="B90" s="27">
        <f t="shared" si="12"/>
        <v>0</v>
      </c>
      <c r="C90" s="27">
        <f t="shared" si="13"/>
        <v>0</v>
      </c>
      <c r="D90" s="27">
        <f t="shared" si="14"/>
        <v>0</v>
      </c>
    </row>
    <row r="91" spans="1:29" x14ac:dyDescent="0.25">
      <c r="A91" s="44">
        <f t="shared" si="11"/>
        <v>0</v>
      </c>
      <c r="B91" s="27">
        <f t="shared" si="12"/>
        <v>0</v>
      </c>
      <c r="C91" s="27">
        <f t="shared" si="13"/>
        <v>0</v>
      </c>
      <c r="D91" s="27">
        <f t="shared" si="14"/>
        <v>0</v>
      </c>
    </row>
    <row r="92" spans="1:29" x14ac:dyDescent="0.25">
      <c r="A92" s="44">
        <f t="shared" si="11"/>
        <v>0</v>
      </c>
      <c r="B92" s="27">
        <f t="shared" si="12"/>
        <v>0</v>
      </c>
      <c r="C92" s="27">
        <f t="shared" si="13"/>
        <v>0</v>
      </c>
      <c r="D92" s="27">
        <f t="shared" si="14"/>
        <v>0</v>
      </c>
    </row>
    <row r="93" spans="1:29" x14ac:dyDescent="0.25">
      <c r="A93" s="44">
        <f t="shared" si="11"/>
        <v>0</v>
      </c>
      <c r="B93" s="27">
        <f t="shared" si="12"/>
        <v>0</v>
      </c>
      <c r="C93" s="27">
        <f t="shared" si="13"/>
        <v>0</v>
      </c>
      <c r="D93" s="27">
        <f t="shared" si="14"/>
        <v>0</v>
      </c>
    </row>
    <row r="94" spans="1:29" x14ac:dyDescent="0.25">
      <c r="A94" s="44">
        <f t="shared" si="11"/>
        <v>0</v>
      </c>
      <c r="B94" s="27">
        <f t="shared" si="12"/>
        <v>0</v>
      </c>
      <c r="C94" s="27">
        <f t="shared" si="13"/>
        <v>0</v>
      </c>
      <c r="D94" s="27">
        <f t="shared" si="14"/>
        <v>0</v>
      </c>
    </row>
    <row r="95" spans="1:29" x14ac:dyDescent="0.25">
      <c r="A95" s="44">
        <f t="shared" si="11"/>
        <v>0</v>
      </c>
      <c r="B95" s="27">
        <f t="shared" si="12"/>
        <v>0</v>
      </c>
      <c r="C95" s="27">
        <f t="shared" si="13"/>
        <v>0</v>
      </c>
      <c r="D95" s="27">
        <f t="shared" si="14"/>
        <v>0</v>
      </c>
    </row>
    <row r="96" spans="1:29" x14ac:dyDescent="0.25">
      <c r="A96" s="44">
        <f t="shared" si="11"/>
        <v>0</v>
      </c>
      <c r="B96" s="27">
        <f t="shared" si="12"/>
        <v>0</v>
      </c>
      <c r="C96" s="27">
        <f t="shared" si="13"/>
        <v>0</v>
      </c>
      <c r="D96" s="27">
        <f t="shared" si="14"/>
        <v>0</v>
      </c>
    </row>
    <row r="97" spans="1:4" x14ac:dyDescent="0.25">
      <c r="A97" s="44">
        <f t="shared" si="11"/>
        <v>0</v>
      </c>
      <c r="B97" s="27">
        <f t="shared" si="12"/>
        <v>0</v>
      </c>
      <c r="C97" s="27">
        <f t="shared" si="13"/>
        <v>0</v>
      </c>
      <c r="D97" s="27">
        <f t="shared" si="14"/>
        <v>0</v>
      </c>
    </row>
    <row r="98" spans="1:4" x14ac:dyDescent="0.25">
      <c r="A98" s="44">
        <f t="shared" si="11"/>
        <v>0</v>
      </c>
      <c r="B98" s="27">
        <f t="shared" si="12"/>
        <v>0</v>
      </c>
      <c r="C98" s="27">
        <f t="shared" si="13"/>
        <v>0</v>
      </c>
      <c r="D98" s="27">
        <f t="shared" si="14"/>
        <v>0</v>
      </c>
    </row>
    <row r="99" spans="1:4" x14ac:dyDescent="0.25">
      <c r="A99" s="44">
        <f t="shared" si="11"/>
        <v>0</v>
      </c>
      <c r="B99" s="27">
        <f t="shared" si="12"/>
        <v>0</v>
      </c>
      <c r="C99" s="27">
        <f t="shared" si="13"/>
        <v>0</v>
      </c>
      <c r="D99" s="27">
        <f t="shared" si="14"/>
        <v>0</v>
      </c>
    </row>
    <row r="100" spans="1:4" x14ac:dyDescent="0.25">
      <c r="A100" s="44">
        <f t="shared" si="11"/>
        <v>0</v>
      </c>
      <c r="B100" s="27">
        <f t="shared" si="12"/>
        <v>0</v>
      </c>
      <c r="C100" s="27">
        <f t="shared" si="13"/>
        <v>0</v>
      </c>
      <c r="D100" s="27">
        <f t="shared" si="14"/>
        <v>0</v>
      </c>
    </row>
    <row r="101" spans="1:4" x14ac:dyDescent="0.25">
      <c r="A101" s="44">
        <f t="shared" si="11"/>
        <v>0</v>
      </c>
      <c r="B101" s="27">
        <f t="shared" si="12"/>
        <v>0</v>
      </c>
      <c r="C101" s="27">
        <f t="shared" si="13"/>
        <v>0</v>
      </c>
      <c r="D101" s="27">
        <f t="shared" si="14"/>
        <v>0</v>
      </c>
    </row>
    <row r="102" spans="1:4" x14ac:dyDescent="0.25">
      <c r="A102" s="44">
        <f t="shared" ref="A102:A165" si="19">F102</f>
        <v>0</v>
      </c>
      <c r="B102" s="27">
        <f t="shared" ref="B102:B165" si="20">H102</f>
        <v>0</v>
      </c>
      <c r="C102" s="27">
        <f t="shared" ref="C102:C165" si="21">IF(ABS(L102)&gt;ABS(U102),L102,U102)</f>
        <v>0</v>
      </c>
      <c r="D102" s="27">
        <f t="shared" ref="D102:D165" si="22">IF(ABS(P102)&gt;ABS(Y102),P102,Y102)</f>
        <v>0</v>
      </c>
    </row>
    <row r="103" spans="1:4" x14ac:dyDescent="0.25">
      <c r="A103" s="44">
        <f t="shared" si="19"/>
        <v>0</v>
      </c>
      <c r="B103" s="27">
        <f t="shared" si="20"/>
        <v>0</v>
      </c>
      <c r="C103" s="27">
        <f t="shared" si="21"/>
        <v>0</v>
      </c>
      <c r="D103" s="27">
        <f t="shared" si="22"/>
        <v>0</v>
      </c>
    </row>
    <row r="104" spans="1:4" x14ac:dyDescent="0.25">
      <c r="A104" s="44">
        <f t="shared" si="19"/>
        <v>0</v>
      </c>
      <c r="B104" s="27">
        <f t="shared" si="20"/>
        <v>0</v>
      </c>
      <c r="C104" s="27">
        <f t="shared" si="21"/>
        <v>0</v>
      </c>
      <c r="D104" s="27">
        <f t="shared" si="22"/>
        <v>0</v>
      </c>
    </row>
    <row r="105" spans="1:4" x14ac:dyDescent="0.25">
      <c r="A105" s="44">
        <f t="shared" si="19"/>
        <v>0</v>
      </c>
      <c r="B105" s="27">
        <f t="shared" si="20"/>
        <v>0</v>
      </c>
      <c r="C105" s="27">
        <f t="shared" si="21"/>
        <v>0</v>
      </c>
      <c r="D105" s="27">
        <f t="shared" si="22"/>
        <v>0</v>
      </c>
    </row>
    <row r="106" spans="1:4" x14ac:dyDescent="0.25">
      <c r="A106" s="44">
        <f t="shared" si="19"/>
        <v>0</v>
      </c>
      <c r="B106" s="27">
        <f t="shared" si="20"/>
        <v>0</v>
      </c>
      <c r="C106" s="27">
        <f t="shared" si="21"/>
        <v>0</v>
      </c>
      <c r="D106" s="27">
        <f t="shared" si="22"/>
        <v>0</v>
      </c>
    </row>
    <row r="107" spans="1:4" x14ac:dyDescent="0.25">
      <c r="A107" s="44">
        <f t="shared" si="19"/>
        <v>0</v>
      </c>
      <c r="B107" s="27">
        <f t="shared" si="20"/>
        <v>0</v>
      </c>
      <c r="C107" s="27">
        <f t="shared" si="21"/>
        <v>0</v>
      </c>
      <c r="D107" s="27">
        <f t="shared" si="22"/>
        <v>0</v>
      </c>
    </row>
    <row r="108" spans="1:4" x14ac:dyDescent="0.25">
      <c r="A108" s="44">
        <f t="shared" si="19"/>
        <v>0</v>
      </c>
      <c r="B108" s="27">
        <f t="shared" si="20"/>
        <v>0</v>
      </c>
      <c r="C108" s="27">
        <f t="shared" si="21"/>
        <v>0</v>
      </c>
      <c r="D108" s="27">
        <f t="shared" si="22"/>
        <v>0</v>
      </c>
    </row>
    <row r="109" spans="1:4" x14ac:dyDescent="0.25">
      <c r="A109" s="44">
        <f t="shared" si="19"/>
        <v>0</v>
      </c>
      <c r="B109" s="27">
        <f t="shared" si="20"/>
        <v>0</v>
      </c>
      <c r="C109" s="27">
        <f t="shared" si="21"/>
        <v>0</v>
      </c>
      <c r="D109" s="27">
        <f t="shared" si="22"/>
        <v>0</v>
      </c>
    </row>
    <row r="110" spans="1:4" x14ac:dyDescent="0.25">
      <c r="A110" s="44">
        <f t="shared" si="19"/>
        <v>0</v>
      </c>
      <c r="B110" s="27">
        <f t="shared" si="20"/>
        <v>0</v>
      </c>
      <c r="C110" s="27">
        <f t="shared" si="21"/>
        <v>0</v>
      </c>
      <c r="D110" s="27">
        <f t="shared" si="22"/>
        <v>0</v>
      </c>
    </row>
    <row r="111" spans="1:4" x14ac:dyDescent="0.25">
      <c r="A111" s="44">
        <f t="shared" si="19"/>
        <v>0</v>
      </c>
      <c r="B111" s="27">
        <f t="shared" si="20"/>
        <v>0</v>
      </c>
      <c r="C111" s="27">
        <f t="shared" si="21"/>
        <v>0</v>
      </c>
      <c r="D111" s="27">
        <f t="shared" si="22"/>
        <v>0</v>
      </c>
    </row>
    <row r="112" spans="1:4" x14ac:dyDescent="0.25">
      <c r="A112" s="44">
        <f t="shared" si="19"/>
        <v>0</v>
      </c>
      <c r="B112" s="27">
        <f t="shared" si="20"/>
        <v>0</v>
      </c>
      <c r="C112" s="27">
        <f t="shared" si="21"/>
        <v>0</v>
      </c>
      <c r="D112" s="27">
        <f t="shared" si="22"/>
        <v>0</v>
      </c>
    </row>
    <row r="113" spans="1:6" x14ac:dyDescent="0.25">
      <c r="A113" s="44">
        <f t="shared" si="19"/>
        <v>0</v>
      </c>
      <c r="B113" s="27">
        <f t="shared" si="20"/>
        <v>0</v>
      </c>
      <c r="C113" s="27">
        <f t="shared" si="21"/>
        <v>0</v>
      </c>
      <c r="D113" s="27">
        <f t="shared" si="22"/>
        <v>0</v>
      </c>
      <c r="F113" s="18"/>
    </row>
    <row r="114" spans="1:6" x14ac:dyDescent="0.25">
      <c r="A114" s="44">
        <f t="shared" si="19"/>
        <v>0</v>
      </c>
      <c r="B114" s="27">
        <f t="shared" si="20"/>
        <v>0</v>
      </c>
      <c r="C114" s="27">
        <f t="shared" si="21"/>
        <v>0</v>
      </c>
      <c r="D114" s="27">
        <f t="shared" si="22"/>
        <v>0</v>
      </c>
      <c r="F114" s="18"/>
    </row>
    <row r="115" spans="1:6" x14ac:dyDescent="0.25">
      <c r="A115" s="44">
        <f t="shared" si="19"/>
        <v>0</v>
      </c>
      <c r="B115" s="27">
        <f t="shared" si="20"/>
        <v>0</v>
      </c>
      <c r="C115" s="27">
        <f t="shared" si="21"/>
        <v>0</v>
      </c>
      <c r="D115" s="27">
        <f t="shared" si="22"/>
        <v>0</v>
      </c>
    </row>
    <row r="116" spans="1:6" x14ac:dyDescent="0.25">
      <c r="A116" s="44">
        <f t="shared" si="19"/>
        <v>0</v>
      </c>
      <c r="B116" s="27">
        <f t="shared" si="20"/>
        <v>0</v>
      </c>
      <c r="C116" s="27">
        <f t="shared" si="21"/>
        <v>0</v>
      </c>
      <c r="D116" s="27">
        <f t="shared" si="22"/>
        <v>0</v>
      </c>
    </row>
    <row r="117" spans="1:6" x14ac:dyDescent="0.25">
      <c r="A117" s="44">
        <f t="shared" si="19"/>
        <v>0</v>
      </c>
      <c r="B117" s="27">
        <f t="shared" si="20"/>
        <v>0</v>
      </c>
      <c r="C117" s="27">
        <f t="shared" si="21"/>
        <v>0</v>
      </c>
      <c r="D117" s="27">
        <f t="shared" si="22"/>
        <v>0</v>
      </c>
    </row>
    <row r="118" spans="1:6" x14ac:dyDescent="0.25">
      <c r="A118" s="44">
        <f t="shared" si="19"/>
        <v>0</v>
      </c>
      <c r="B118" s="27">
        <f t="shared" si="20"/>
        <v>0</v>
      </c>
      <c r="C118" s="27">
        <f t="shared" si="21"/>
        <v>0</v>
      </c>
      <c r="D118" s="27">
        <f t="shared" si="22"/>
        <v>0</v>
      </c>
    </row>
    <row r="119" spans="1:6" x14ac:dyDescent="0.25">
      <c r="A119" s="44">
        <f t="shared" si="19"/>
        <v>0</v>
      </c>
      <c r="B119" s="27">
        <f t="shared" si="20"/>
        <v>0</v>
      </c>
      <c r="C119" s="27">
        <f t="shared" si="21"/>
        <v>0</v>
      </c>
      <c r="D119" s="27">
        <f t="shared" si="22"/>
        <v>0</v>
      </c>
    </row>
    <row r="120" spans="1:6" x14ac:dyDescent="0.25">
      <c r="A120" s="44">
        <f t="shared" si="19"/>
        <v>0</v>
      </c>
      <c r="B120" s="27">
        <f t="shared" si="20"/>
        <v>0</v>
      </c>
      <c r="C120" s="27">
        <f t="shared" si="21"/>
        <v>0</v>
      </c>
      <c r="D120" s="27">
        <f t="shared" si="22"/>
        <v>0</v>
      </c>
    </row>
    <row r="121" spans="1:6" x14ac:dyDescent="0.25">
      <c r="A121" s="44">
        <f t="shared" si="19"/>
        <v>0</v>
      </c>
      <c r="B121" s="27">
        <f t="shared" si="20"/>
        <v>0</v>
      </c>
      <c r="C121" s="27">
        <f t="shared" si="21"/>
        <v>0</v>
      </c>
      <c r="D121" s="27">
        <f t="shared" si="22"/>
        <v>0</v>
      </c>
    </row>
    <row r="122" spans="1:6" x14ac:dyDescent="0.25">
      <c r="A122" s="44">
        <f t="shared" si="19"/>
        <v>0</v>
      </c>
      <c r="B122" s="27">
        <f t="shared" si="20"/>
        <v>0</v>
      </c>
      <c r="C122" s="27">
        <f t="shared" si="21"/>
        <v>0</v>
      </c>
      <c r="D122" s="27">
        <f t="shared" si="22"/>
        <v>0</v>
      </c>
    </row>
    <row r="123" spans="1:6" x14ac:dyDescent="0.25">
      <c r="A123" s="44">
        <f t="shared" si="19"/>
        <v>0</v>
      </c>
      <c r="B123" s="27">
        <f t="shared" si="20"/>
        <v>0</v>
      </c>
      <c r="C123" s="27">
        <f t="shared" si="21"/>
        <v>0</v>
      </c>
      <c r="D123" s="27">
        <f t="shared" si="22"/>
        <v>0</v>
      </c>
    </row>
    <row r="124" spans="1:6" x14ac:dyDescent="0.25">
      <c r="A124" s="44">
        <f t="shared" si="19"/>
        <v>0</v>
      </c>
      <c r="B124" s="27">
        <f t="shared" si="20"/>
        <v>0</v>
      </c>
      <c r="C124" s="27">
        <f t="shared" si="21"/>
        <v>0</v>
      </c>
      <c r="D124" s="27">
        <f t="shared" si="22"/>
        <v>0</v>
      </c>
    </row>
    <row r="125" spans="1:6" x14ac:dyDescent="0.25">
      <c r="A125" s="44">
        <f t="shared" si="19"/>
        <v>0</v>
      </c>
      <c r="B125" s="27">
        <f t="shared" si="20"/>
        <v>0</v>
      </c>
      <c r="C125" s="27">
        <f t="shared" si="21"/>
        <v>0</v>
      </c>
      <c r="D125" s="27">
        <f t="shared" si="22"/>
        <v>0</v>
      </c>
    </row>
    <row r="126" spans="1:6" x14ac:dyDescent="0.25">
      <c r="A126" s="44">
        <f t="shared" si="19"/>
        <v>0</v>
      </c>
      <c r="B126" s="27">
        <f t="shared" si="20"/>
        <v>0</v>
      </c>
      <c r="C126" s="27">
        <f t="shared" si="21"/>
        <v>0</v>
      </c>
      <c r="D126" s="27">
        <f t="shared" si="22"/>
        <v>0</v>
      </c>
    </row>
    <row r="127" spans="1:6" x14ac:dyDescent="0.25">
      <c r="A127" s="44">
        <f t="shared" si="19"/>
        <v>0</v>
      </c>
      <c r="B127" s="27">
        <f t="shared" si="20"/>
        <v>0</v>
      </c>
      <c r="C127" s="27">
        <f t="shared" si="21"/>
        <v>0</v>
      </c>
      <c r="D127" s="27">
        <f t="shared" si="22"/>
        <v>0</v>
      </c>
    </row>
    <row r="128" spans="1:6" x14ac:dyDescent="0.25">
      <c r="A128" s="44">
        <f t="shared" si="19"/>
        <v>0</v>
      </c>
      <c r="B128" s="27">
        <f t="shared" si="20"/>
        <v>0</v>
      </c>
      <c r="C128" s="27">
        <f t="shared" si="21"/>
        <v>0</v>
      </c>
      <c r="D128" s="27">
        <f t="shared" si="22"/>
        <v>0</v>
      </c>
    </row>
    <row r="129" spans="1:4" x14ac:dyDescent="0.25">
      <c r="A129" s="44">
        <f t="shared" si="19"/>
        <v>0</v>
      </c>
      <c r="B129" s="27">
        <f t="shared" si="20"/>
        <v>0</v>
      </c>
      <c r="C129" s="27">
        <f t="shared" si="21"/>
        <v>0</v>
      </c>
      <c r="D129" s="27">
        <f t="shared" si="22"/>
        <v>0</v>
      </c>
    </row>
    <row r="130" spans="1:4" x14ac:dyDescent="0.25">
      <c r="A130" s="44">
        <f t="shared" si="19"/>
        <v>0</v>
      </c>
      <c r="B130" s="27">
        <f t="shared" si="20"/>
        <v>0</v>
      </c>
      <c r="C130" s="27">
        <f t="shared" si="21"/>
        <v>0</v>
      </c>
      <c r="D130" s="27">
        <f t="shared" si="22"/>
        <v>0</v>
      </c>
    </row>
    <row r="131" spans="1:4" x14ac:dyDescent="0.25">
      <c r="A131" s="44">
        <f t="shared" si="19"/>
        <v>0</v>
      </c>
      <c r="B131" s="27">
        <f t="shared" si="20"/>
        <v>0</v>
      </c>
      <c r="C131" s="27">
        <f t="shared" si="21"/>
        <v>0</v>
      </c>
      <c r="D131" s="27">
        <f t="shared" si="22"/>
        <v>0</v>
      </c>
    </row>
    <row r="132" spans="1:4" x14ac:dyDescent="0.25">
      <c r="A132" s="44">
        <f t="shared" si="19"/>
        <v>0</v>
      </c>
      <c r="B132" s="27">
        <f t="shared" si="20"/>
        <v>0</v>
      </c>
      <c r="C132" s="27">
        <f t="shared" si="21"/>
        <v>0</v>
      </c>
      <c r="D132" s="27">
        <f t="shared" si="22"/>
        <v>0</v>
      </c>
    </row>
    <row r="133" spans="1:4" x14ac:dyDescent="0.25">
      <c r="A133" s="44">
        <f t="shared" si="19"/>
        <v>0</v>
      </c>
      <c r="B133" s="27">
        <f t="shared" si="20"/>
        <v>0</v>
      </c>
      <c r="C133" s="27">
        <f t="shared" si="21"/>
        <v>0</v>
      </c>
      <c r="D133" s="27">
        <f t="shared" si="22"/>
        <v>0</v>
      </c>
    </row>
    <row r="134" spans="1:4" x14ac:dyDescent="0.25">
      <c r="A134" s="44">
        <f t="shared" si="19"/>
        <v>0</v>
      </c>
      <c r="B134" s="27">
        <f t="shared" si="20"/>
        <v>0</v>
      </c>
      <c r="C134" s="27">
        <f t="shared" si="21"/>
        <v>0</v>
      </c>
      <c r="D134" s="27">
        <f t="shared" si="22"/>
        <v>0</v>
      </c>
    </row>
    <row r="135" spans="1:4" x14ac:dyDescent="0.25">
      <c r="A135" s="44">
        <f t="shared" si="19"/>
        <v>0</v>
      </c>
      <c r="B135" s="27">
        <f t="shared" si="20"/>
        <v>0</v>
      </c>
      <c r="C135" s="27">
        <f t="shared" si="21"/>
        <v>0</v>
      </c>
      <c r="D135" s="27">
        <f t="shared" si="22"/>
        <v>0</v>
      </c>
    </row>
    <row r="136" spans="1:4" x14ac:dyDescent="0.25">
      <c r="A136" s="44">
        <f t="shared" si="19"/>
        <v>0</v>
      </c>
      <c r="B136" s="27">
        <f t="shared" si="20"/>
        <v>0</v>
      </c>
      <c r="C136" s="27">
        <f t="shared" si="21"/>
        <v>0</v>
      </c>
      <c r="D136" s="27">
        <f t="shared" si="22"/>
        <v>0</v>
      </c>
    </row>
    <row r="137" spans="1:4" x14ac:dyDescent="0.25">
      <c r="A137" s="44">
        <f t="shared" si="19"/>
        <v>0</v>
      </c>
      <c r="B137" s="27">
        <f t="shared" si="20"/>
        <v>0</v>
      </c>
      <c r="C137" s="27">
        <f t="shared" si="21"/>
        <v>0</v>
      </c>
      <c r="D137" s="27">
        <f t="shared" si="22"/>
        <v>0</v>
      </c>
    </row>
    <row r="138" spans="1:4" x14ac:dyDescent="0.25">
      <c r="A138" s="44">
        <f t="shared" si="19"/>
        <v>0</v>
      </c>
      <c r="B138" s="27">
        <f t="shared" si="20"/>
        <v>0</v>
      </c>
      <c r="C138" s="27">
        <f t="shared" si="21"/>
        <v>0</v>
      </c>
      <c r="D138" s="27">
        <f t="shared" si="22"/>
        <v>0</v>
      </c>
    </row>
    <row r="139" spans="1:4" x14ac:dyDescent="0.25">
      <c r="A139" s="44">
        <f t="shared" si="19"/>
        <v>0</v>
      </c>
      <c r="B139" s="27">
        <f t="shared" si="20"/>
        <v>0</v>
      </c>
      <c r="C139" s="27">
        <f t="shared" si="21"/>
        <v>0</v>
      </c>
      <c r="D139" s="27">
        <f t="shared" si="22"/>
        <v>0</v>
      </c>
    </row>
    <row r="140" spans="1:4" x14ac:dyDescent="0.25">
      <c r="A140" s="44">
        <f t="shared" si="19"/>
        <v>0</v>
      </c>
      <c r="B140" s="27">
        <f t="shared" si="20"/>
        <v>0</v>
      </c>
      <c r="C140" s="27">
        <f t="shared" si="21"/>
        <v>0</v>
      </c>
      <c r="D140" s="27">
        <f t="shared" si="22"/>
        <v>0</v>
      </c>
    </row>
    <row r="141" spans="1:4" x14ac:dyDescent="0.25">
      <c r="A141" s="44">
        <f t="shared" si="19"/>
        <v>0</v>
      </c>
      <c r="B141" s="27">
        <f t="shared" si="20"/>
        <v>0</v>
      </c>
      <c r="C141" s="27">
        <f t="shared" si="21"/>
        <v>0</v>
      </c>
      <c r="D141" s="27">
        <f t="shared" si="22"/>
        <v>0</v>
      </c>
    </row>
    <row r="142" spans="1:4" x14ac:dyDescent="0.25">
      <c r="A142" s="44">
        <f t="shared" si="19"/>
        <v>0</v>
      </c>
      <c r="B142" s="27">
        <f t="shared" si="20"/>
        <v>0</v>
      </c>
      <c r="C142" s="27">
        <f t="shared" si="21"/>
        <v>0</v>
      </c>
      <c r="D142" s="27">
        <f t="shared" si="22"/>
        <v>0</v>
      </c>
    </row>
    <row r="143" spans="1:4" x14ac:dyDescent="0.25">
      <c r="A143" s="44">
        <f t="shared" si="19"/>
        <v>0</v>
      </c>
      <c r="B143" s="27">
        <f t="shared" si="20"/>
        <v>0</v>
      </c>
      <c r="C143" s="27">
        <f t="shared" si="21"/>
        <v>0</v>
      </c>
      <c r="D143" s="27">
        <f t="shared" si="22"/>
        <v>0</v>
      </c>
    </row>
    <row r="144" spans="1:4" x14ac:dyDescent="0.25">
      <c r="A144" s="44">
        <f t="shared" si="19"/>
        <v>0</v>
      </c>
      <c r="B144" s="27">
        <f t="shared" si="20"/>
        <v>0</v>
      </c>
      <c r="C144" s="27">
        <f t="shared" si="21"/>
        <v>0</v>
      </c>
      <c r="D144" s="27">
        <f t="shared" si="22"/>
        <v>0</v>
      </c>
    </row>
    <row r="145" spans="1:4" x14ac:dyDescent="0.25">
      <c r="A145" s="44">
        <f t="shared" si="19"/>
        <v>0</v>
      </c>
      <c r="B145" s="27">
        <f t="shared" si="20"/>
        <v>0</v>
      </c>
      <c r="C145" s="27">
        <f t="shared" si="21"/>
        <v>0</v>
      </c>
      <c r="D145" s="27">
        <f t="shared" si="22"/>
        <v>0</v>
      </c>
    </row>
    <row r="146" spans="1:4" x14ac:dyDescent="0.25">
      <c r="A146" s="44">
        <f t="shared" si="19"/>
        <v>0</v>
      </c>
      <c r="B146" s="27">
        <f t="shared" si="20"/>
        <v>0</v>
      </c>
      <c r="C146" s="27">
        <f t="shared" si="21"/>
        <v>0</v>
      </c>
      <c r="D146" s="27">
        <f t="shared" si="22"/>
        <v>0</v>
      </c>
    </row>
    <row r="147" spans="1:4" x14ac:dyDescent="0.25">
      <c r="A147" s="44">
        <f t="shared" si="19"/>
        <v>0</v>
      </c>
      <c r="B147" s="27">
        <f t="shared" si="20"/>
        <v>0</v>
      </c>
      <c r="C147" s="27">
        <f t="shared" si="21"/>
        <v>0</v>
      </c>
      <c r="D147" s="27">
        <f t="shared" si="22"/>
        <v>0</v>
      </c>
    </row>
    <row r="148" spans="1:4" x14ac:dyDescent="0.25">
      <c r="A148" s="44">
        <f t="shared" si="19"/>
        <v>0</v>
      </c>
      <c r="B148" s="27">
        <f t="shared" si="20"/>
        <v>0</v>
      </c>
      <c r="C148" s="27">
        <f t="shared" si="21"/>
        <v>0</v>
      </c>
      <c r="D148" s="27">
        <f t="shared" si="22"/>
        <v>0</v>
      </c>
    </row>
    <row r="149" spans="1:4" x14ac:dyDescent="0.25">
      <c r="A149" s="44">
        <f t="shared" si="19"/>
        <v>0</v>
      </c>
      <c r="B149" s="27">
        <f t="shared" si="20"/>
        <v>0</v>
      </c>
      <c r="C149" s="27">
        <f t="shared" si="21"/>
        <v>0</v>
      </c>
      <c r="D149" s="27">
        <f t="shared" si="22"/>
        <v>0</v>
      </c>
    </row>
    <row r="150" spans="1:4" x14ac:dyDescent="0.25">
      <c r="A150" s="44">
        <f t="shared" si="19"/>
        <v>0</v>
      </c>
      <c r="B150" s="27">
        <f t="shared" si="20"/>
        <v>0</v>
      </c>
      <c r="C150" s="27">
        <f t="shared" si="21"/>
        <v>0</v>
      </c>
      <c r="D150" s="27">
        <f t="shared" si="22"/>
        <v>0</v>
      </c>
    </row>
    <row r="151" spans="1:4" x14ac:dyDescent="0.25">
      <c r="A151" s="44">
        <f t="shared" si="19"/>
        <v>0</v>
      </c>
      <c r="B151" s="27">
        <f t="shared" si="20"/>
        <v>0</v>
      </c>
      <c r="C151" s="27">
        <f t="shared" si="21"/>
        <v>0</v>
      </c>
      <c r="D151" s="27">
        <f t="shared" si="22"/>
        <v>0</v>
      </c>
    </row>
    <row r="152" spans="1:4" x14ac:dyDescent="0.25">
      <c r="A152" s="44">
        <f t="shared" si="19"/>
        <v>0</v>
      </c>
      <c r="B152" s="27">
        <f t="shared" si="20"/>
        <v>0</v>
      </c>
      <c r="C152" s="27">
        <f t="shared" si="21"/>
        <v>0</v>
      </c>
      <c r="D152" s="27">
        <f t="shared" si="22"/>
        <v>0</v>
      </c>
    </row>
    <row r="153" spans="1:4" x14ac:dyDescent="0.25">
      <c r="A153" s="44">
        <f t="shared" si="19"/>
        <v>0</v>
      </c>
      <c r="B153" s="27">
        <f t="shared" si="20"/>
        <v>0</v>
      </c>
      <c r="C153" s="27">
        <f t="shared" si="21"/>
        <v>0</v>
      </c>
      <c r="D153" s="27">
        <f t="shared" si="22"/>
        <v>0</v>
      </c>
    </row>
    <row r="154" spans="1:4" x14ac:dyDescent="0.25">
      <c r="A154" s="44">
        <f t="shared" si="19"/>
        <v>0</v>
      </c>
      <c r="B154" s="27">
        <f t="shared" si="20"/>
        <v>0</v>
      </c>
      <c r="C154" s="27">
        <f t="shared" si="21"/>
        <v>0</v>
      </c>
      <c r="D154" s="27">
        <f t="shared" si="22"/>
        <v>0</v>
      </c>
    </row>
    <row r="155" spans="1:4" x14ac:dyDescent="0.25">
      <c r="A155" s="44">
        <f t="shared" si="19"/>
        <v>0</v>
      </c>
      <c r="B155" s="27">
        <f t="shared" si="20"/>
        <v>0</v>
      </c>
      <c r="C155" s="27">
        <f t="shared" si="21"/>
        <v>0</v>
      </c>
      <c r="D155" s="27">
        <f t="shared" si="22"/>
        <v>0</v>
      </c>
    </row>
    <row r="156" spans="1:4" x14ac:dyDescent="0.25">
      <c r="A156" s="44">
        <f t="shared" si="19"/>
        <v>0</v>
      </c>
      <c r="B156" s="27">
        <f t="shared" si="20"/>
        <v>0</v>
      </c>
      <c r="C156" s="27">
        <f t="shared" si="21"/>
        <v>0</v>
      </c>
      <c r="D156" s="27">
        <f t="shared" si="22"/>
        <v>0</v>
      </c>
    </row>
    <row r="157" spans="1:4" x14ac:dyDescent="0.25">
      <c r="A157" s="44">
        <f t="shared" si="19"/>
        <v>0</v>
      </c>
      <c r="B157" s="27">
        <f t="shared" si="20"/>
        <v>0</v>
      </c>
      <c r="C157" s="27">
        <f t="shared" si="21"/>
        <v>0</v>
      </c>
      <c r="D157" s="27">
        <f t="shared" si="22"/>
        <v>0</v>
      </c>
    </row>
    <row r="158" spans="1:4" x14ac:dyDescent="0.25">
      <c r="A158" s="44">
        <f t="shared" si="19"/>
        <v>0</v>
      </c>
      <c r="B158" s="27">
        <f t="shared" si="20"/>
        <v>0</v>
      </c>
      <c r="C158" s="27">
        <f t="shared" si="21"/>
        <v>0</v>
      </c>
      <c r="D158" s="27">
        <f t="shared" si="22"/>
        <v>0</v>
      </c>
    </row>
    <row r="159" spans="1:4" x14ac:dyDescent="0.25">
      <c r="A159" s="44">
        <f t="shared" si="19"/>
        <v>0</v>
      </c>
      <c r="B159" s="27">
        <f t="shared" si="20"/>
        <v>0</v>
      </c>
      <c r="C159" s="27">
        <f t="shared" si="21"/>
        <v>0</v>
      </c>
      <c r="D159" s="27">
        <f t="shared" si="22"/>
        <v>0</v>
      </c>
    </row>
    <row r="160" spans="1:4" x14ac:dyDescent="0.25">
      <c r="A160" s="44">
        <f t="shared" si="19"/>
        <v>0</v>
      </c>
      <c r="B160" s="27">
        <f t="shared" si="20"/>
        <v>0</v>
      </c>
      <c r="C160" s="27">
        <f t="shared" si="21"/>
        <v>0</v>
      </c>
      <c r="D160" s="27">
        <f t="shared" si="22"/>
        <v>0</v>
      </c>
    </row>
    <row r="161" spans="1:6" x14ac:dyDescent="0.25">
      <c r="A161" s="44">
        <f t="shared" si="19"/>
        <v>0</v>
      </c>
      <c r="B161" s="27">
        <f t="shared" si="20"/>
        <v>0</v>
      </c>
      <c r="C161" s="27">
        <f t="shared" si="21"/>
        <v>0</v>
      </c>
      <c r="D161" s="27">
        <f t="shared" si="22"/>
        <v>0</v>
      </c>
    </row>
    <row r="162" spans="1:6" x14ac:dyDescent="0.25">
      <c r="A162" s="44">
        <f t="shared" si="19"/>
        <v>0</v>
      </c>
      <c r="B162" s="27">
        <f t="shared" si="20"/>
        <v>0</v>
      </c>
      <c r="C162" s="27">
        <f t="shared" si="21"/>
        <v>0</v>
      </c>
      <c r="D162" s="27">
        <f t="shared" si="22"/>
        <v>0</v>
      </c>
    </row>
    <row r="163" spans="1:6" x14ac:dyDescent="0.25">
      <c r="A163" s="44">
        <f t="shared" si="19"/>
        <v>0</v>
      </c>
      <c r="B163" s="27">
        <f t="shared" si="20"/>
        <v>0</v>
      </c>
      <c r="C163" s="27">
        <f t="shared" si="21"/>
        <v>0</v>
      </c>
      <c r="D163" s="27">
        <f t="shared" si="22"/>
        <v>0</v>
      </c>
    </row>
    <row r="164" spans="1:6" x14ac:dyDescent="0.25">
      <c r="A164" s="44">
        <f t="shared" si="19"/>
        <v>0</v>
      </c>
      <c r="B164" s="27">
        <f t="shared" si="20"/>
        <v>0</v>
      </c>
      <c r="C164" s="27">
        <f t="shared" si="21"/>
        <v>0</v>
      </c>
      <c r="D164" s="27">
        <f t="shared" si="22"/>
        <v>0</v>
      </c>
    </row>
    <row r="165" spans="1:6" x14ac:dyDescent="0.25">
      <c r="A165" s="44">
        <f t="shared" si="19"/>
        <v>0</v>
      </c>
      <c r="B165" s="27">
        <f t="shared" si="20"/>
        <v>0</v>
      </c>
      <c r="C165" s="27">
        <f t="shared" si="21"/>
        <v>0</v>
      </c>
      <c r="D165" s="27">
        <f t="shared" si="22"/>
        <v>0</v>
      </c>
    </row>
    <row r="166" spans="1:6" x14ac:dyDescent="0.25">
      <c r="A166" s="44">
        <f t="shared" ref="A166:A229" si="23">F166</f>
        <v>0</v>
      </c>
      <c r="B166" s="27">
        <f t="shared" ref="B166:B229" si="24">H166</f>
        <v>0</v>
      </c>
      <c r="C166" s="27">
        <f t="shared" ref="C166:C229" si="25">IF(ABS(L166)&gt;ABS(U166),L166,U166)</f>
        <v>0</v>
      </c>
      <c r="D166" s="27">
        <f t="shared" ref="D166:D229" si="26">IF(ABS(P166)&gt;ABS(Y166),P166,Y166)</f>
        <v>0</v>
      </c>
    </row>
    <row r="167" spans="1:6" x14ac:dyDescent="0.25">
      <c r="A167" s="44">
        <f t="shared" si="23"/>
        <v>0</v>
      </c>
      <c r="B167" s="27">
        <f t="shared" si="24"/>
        <v>0</v>
      </c>
      <c r="C167" s="27">
        <f t="shared" si="25"/>
        <v>0</v>
      </c>
      <c r="D167" s="27">
        <f t="shared" si="26"/>
        <v>0</v>
      </c>
    </row>
    <row r="168" spans="1:6" x14ac:dyDescent="0.25">
      <c r="A168" s="44">
        <f t="shared" si="23"/>
        <v>0</v>
      </c>
      <c r="B168" s="27">
        <f t="shared" si="24"/>
        <v>0</v>
      </c>
      <c r="C168" s="27">
        <f t="shared" si="25"/>
        <v>0</v>
      </c>
      <c r="D168" s="27">
        <f t="shared" si="26"/>
        <v>0</v>
      </c>
    </row>
    <row r="169" spans="1:6" x14ac:dyDescent="0.25">
      <c r="A169" s="44">
        <f t="shared" si="23"/>
        <v>0</v>
      </c>
      <c r="B169" s="27">
        <f t="shared" si="24"/>
        <v>0</v>
      </c>
      <c r="C169" s="27">
        <f t="shared" si="25"/>
        <v>0</v>
      </c>
      <c r="D169" s="27">
        <f t="shared" si="26"/>
        <v>0</v>
      </c>
    </row>
    <row r="170" spans="1:6" x14ac:dyDescent="0.25">
      <c r="A170" s="44">
        <f t="shared" si="23"/>
        <v>0</v>
      </c>
      <c r="B170" s="27">
        <f t="shared" si="24"/>
        <v>0</v>
      </c>
      <c r="C170" s="27">
        <f t="shared" si="25"/>
        <v>0</v>
      </c>
      <c r="D170" s="27">
        <f t="shared" si="26"/>
        <v>0</v>
      </c>
    </row>
    <row r="171" spans="1:6" x14ac:dyDescent="0.25">
      <c r="A171" s="44">
        <f t="shared" si="23"/>
        <v>0</v>
      </c>
      <c r="B171" s="27">
        <f t="shared" si="24"/>
        <v>0</v>
      </c>
      <c r="C171" s="27">
        <f t="shared" si="25"/>
        <v>0</v>
      </c>
      <c r="D171" s="27">
        <f t="shared" si="26"/>
        <v>0</v>
      </c>
    </row>
    <row r="172" spans="1:6" x14ac:dyDescent="0.25">
      <c r="A172" s="44">
        <f t="shared" si="23"/>
        <v>0</v>
      </c>
      <c r="B172" s="27">
        <f t="shared" si="24"/>
        <v>0</v>
      </c>
      <c r="C172" s="27">
        <f t="shared" si="25"/>
        <v>0</v>
      </c>
      <c r="D172" s="27">
        <f t="shared" si="26"/>
        <v>0</v>
      </c>
      <c r="F172" s="17"/>
    </row>
    <row r="173" spans="1:6" x14ac:dyDescent="0.25">
      <c r="A173" s="44">
        <f t="shared" si="23"/>
        <v>0</v>
      </c>
      <c r="B173" s="27">
        <f t="shared" si="24"/>
        <v>0</v>
      </c>
      <c r="C173" s="27">
        <f t="shared" si="25"/>
        <v>0</v>
      </c>
      <c r="D173" s="27">
        <f t="shared" si="26"/>
        <v>0</v>
      </c>
    </row>
    <row r="174" spans="1:6" x14ac:dyDescent="0.25">
      <c r="A174" s="44">
        <f t="shared" si="23"/>
        <v>0</v>
      </c>
      <c r="B174" s="27">
        <f t="shared" si="24"/>
        <v>0</v>
      </c>
      <c r="C174" s="27">
        <f t="shared" si="25"/>
        <v>0</v>
      </c>
      <c r="D174" s="27">
        <f t="shared" si="26"/>
        <v>0</v>
      </c>
    </row>
    <row r="175" spans="1:6" x14ac:dyDescent="0.25">
      <c r="A175" s="44">
        <f t="shared" si="23"/>
        <v>0</v>
      </c>
      <c r="B175" s="27">
        <f t="shared" si="24"/>
        <v>0</v>
      </c>
      <c r="C175" s="27">
        <f t="shared" si="25"/>
        <v>0</v>
      </c>
      <c r="D175" s="27">
        <f t="shared" si="26"/>
        <v>0</v>
      </c>
    </row>
    <row r="176" spans="1:6" x14ac:dyDescent="0.25">
      <c r="A176" s="44">
        <f t="shared" si="23"/>
        <v>0</v>
      </c>
      <c r="B176" s="27">
        <f t="shared" si="24"/>
        <v>0</v>
      </c>
      <c r="C176" s="27">
        <f t="shared" si="25"/>
        <v>0</v>
      </c>
      <c r="D176" s="27">
        <f t="shared" si="26"/>
        <v>0</v>
      </c>
    </row>
    <row r="177" spans="1:4" x14ac:dyDescent="0.25">
      <c r="A177" s="44">
        <f t="shared" si="23"/>
        <v>0</v>
      </c>
      <c r="B177" s="27">
        <f t="shared" si="24"/>
        <v>0</v>
      </c>
      <c r="C177" s="27">
        <f t="shared" si="25"/>
        <v>0</v>
      </c>
      <c r="D177" s="27">
        <f t="shared" si="26"/>
        <v>0</v>
      </c>
    </row>
    <row r="178" spans="1:4" x14ac:dyDescent="0.25">
      <c r="A178" s="44">
        <f t="shared" si="23"/>
        <v>0</v>
      </c>
      <c r="B178" s="27">
        <f t="shared" si="24"/>
        <v>0</v>
      </c>
      <c r="C178" s="27">
        <f t="shared" si="25"/>
        <v>0</v>
      </c>
      <c r="D178" s="27">
        <f t="shared" si="26"/>
        <v>0</v>
      </c>
    </row>
    <row r="179" spans="1:4" x14ac:dyDescent="0.25">
      <c r="A179" s="44">
        <f t="shared" si="23"/>
        <v>0</v>
      </c>
      <c r="B179" s="27">
        <f t="shared" si="24"/>
        <v>0</v>
      </c>
      <c r="C179" s="27">
        <f t="shared" si="25"/>
        <v>0</v>
      </c>
      <c r="D179" s="27">
        <f t="shared" si="26"/>
        <v>0</v>
      </c>
    </row>
    <row r="180" spans="1:4" x14ac:dyDescent="0.25">
      <c r="A180" s="44">
        <f t="shared" si="23"/>
        <v>0</v>
      </c>
      <c r="B180" s="27">
        <f t="shared" si="24"/>
        <v>0</v>
      </c>
      <c r="C180" s="27">
        <f t="shared" si="25"/>
        <v>0</v>
      </c>
      <c r="D180" s="27">
        <f t="shared" si="26"/>
        <v>0</v>
      </c>
    </row>
    <row r="181" spans="1:4" x14ac:dyDescent="0.25">
      <c r="A181" s="44">
        <f t="shared" si="23"/>
        <v>0</v>
      </c>
      <c r="B181" s="27">
        <f t="shared" si="24"/>
        <v>0</v>
      </c>
      <c r="C181" s="27">
        <f t="shared" si="25"/>
        <v>0</v>
      </c>
      <c r="D181" s="27">
        <f t="shared" si="26"/>
        <v>0</v>
      </c>
    </row>
    <row r="182" spans="1:4" x14ac:dyDescent="0.25">
      <c r="A182" s="44">
        <f t="shared" si="23"/>
        <v>0</v>
      </c>
      <c r="B182" s="27">
        <f t="shared" si="24"/>
        <v>0</v>
      </c>
      <c r="C182" s="27">
        <f t="shared" si="25"/>
        <v>0</v>
      </c>
      <c r="D182" s="27">
        <f t="shared" si="26"/>
        <v>0</v>
      </c>
    </row>
    <row r="183" spans="1:4" x14ac:dyDescent="0.25">
      <c r="A183" s="44">
        <f t="shared" si="23"/>
        <v>0</v>
      </c>
      <c r="B183" s="27">
        <f t="shared" si="24"/>
        <v>0</v>
      </c>
      <c r="C183" s="27">
        <f t="shared" si="25"/>
        <v>0</v>
      </c>
      <c r="D183" s="27">
        <f t="shared" si="26"/>
        <v>0</v>
      </c>
    </row>
    <row r="184" spans="1:4" x14ac:dyDescent="0.25">
      <c r="A184" s="44">
        <f t="shared" si="23"/>
        <v>0</v>
      </c>
      <c r="B184" s="27">
        <f t="shared" si="24"/>
        <v>0</v>
      </c>
      <c r="C184" s="27">
        <f t="shared" si="25"/>
        <v>0</v>
      </c>
      <c r="D184" s="27">
        <f t="shared" si="26"/>
        <v>0</v>
      </c>
    </row>
    <row r="185" spans="1:4" x14ac:dyDescent="0.25">
      <c r="A185" s="44">
        <f t="shared" si="23"/>
        <v>0</v>
      </c>
      <c r="B185" s="27">
        <f t="shared" si="24"/>
        <v>0</v>
      </c>
      <c r="C185" s="27">
        <f t="shared" si="25"/>
        <v>0</v>
      </c>
      <c r="D185" s="27">
        <f t="shared" si="26"/>
        <v>0</v>
      </c>
    </row>
    <row r="186" spans="1:4" x14ac:dyDescent="0.25">
      <c r="A186" s="44">
        <f t="shared" si="23"/>
        <v>0</v>
      </c>
      <c r="B186" s="27">
        <f t="shared" si="24"/>
        <v>0</v>
      </c>
      <c r="C186" s="27">
        <f t="shared" si="25"/>
        <v>0</v>
      </c>
      <c r="D186" s="27">
        <f t="shared" si="26"/>
        <v>0</v>
      </c>
    </row>
    <row r="187" spans="1:4" x14ac:dyDescent="0.25">
      <c r="A187" s="44">
        <f t="shared" si="23"/>
        <v>0</v>
      </c>
      <c r="B187" s="27">
        <f t="shared" si="24"/>
        <v>0</v>
      </c>
      <c r="C187" s="27">
        <f t="shared" si="25"/>
        <v>0</v>
      </c>
      <c r="D187" s="27">
        <f t="shared" si="26"/>
        <v>0</v>
      </c>
    </row>
    <row r="188" spans="1:4" x14ac:dyDescent="0.25">
      <c r="A188" s="44">
        <f t="shared" si="23"/>
        <v>0</v>
      </c>
      <c r="B188" s="27">
        <f t="shared" si="24"/>
        <v>0</v>
      </c>
      <c r="C188" s="27">
        <f t="shared" si="25"/>
        <v>0</v>
      </c>
      <c r="D188" s="27">
        <f t="shared" si="26"/>
        <v>0</v>
      </c>
    </row>
    <row r="189" spans="1:4" x14ac:dyDescent="0.25">
      <c r="A189" s="44">
        <f t="shared" si="23"/>
        <v>0</v>
      </c>
      <c r="B189" s="27">
        <f t="shared" si="24"/>
        <v>0</v>
      </c>
      <c r="C189" s="27">
        <f t="shared" si="25"/>
        <v>0</v>
      </c>
      <c r="D189" s="27">
        <f t="shared" si="26"/>
        <v>0</v>
      </c>
    </row>
    <row r="190" spans="1:4" x14ac:dyDescent="0.25">
      <c r="A190" s="44">
        <f t="shared" si="23"/>
        <v>0</v>
      </c>
      <c r="B190" s="27">
        <f t="shared" si="24"/>
        <v>0</v>
      </c>
      <c r="C190" s="27">
        <f t="shared" si="25"/>
        <v>0</v>
      </c>
      <c r="D190" s="27">
        <f t="shared" si="26"/>
        <v>0</v>
      </c>
    </row>
    <row r="191" spans="1:4" x14ac:dyDescent="0.25">
      <c r="A191" s="44">
        <f t="shared" si="23"/>
        <v>0</v>
      </c>
      <c r="B191" s="27">
        <f t="shared" si="24"/>
        <v>0</v>
      </c>
      <c r="C191" s="27">
        <f t="shared" si="25"/>
        <v>0</v>
      </c>
      <c r="D191" s="27">
        <f t="shared" si="26"/>
        <v>0</v>
      </c>
    </row>
    <row r="192" spans="1:4" x14ac:dyDescent="0.25">
      <c r="A192" s="44">
        <f t="shared" si="23"/>
        <v>0</v>
      </c>
      <c r="B192" s="27">
        <f t="shared" si="24"/>
        <v>0</v>
      </c>
      <c r="C192" s="27">
        <f t="shared" si="25"/>
        <v>0</v>
      </c>
      <c r="D192" s="27">
        <f t="shared" si="26"/>
        <v>0</v>
      </c>
    </row>
    <row r="193" spans="1:4" x14ac:dyDescent="0.25">
      <c r="A193" s="44">
        <f t="shared" si="23"/>
        <v>0</v>
      </c>
      <c r="B193" s="27">
        <f t="shared" si="24"/>
        <v>0</v>
      </c>
      <c r="C193" s="27">
        <f t="shared" si="25"/>
        <v>0</v>
      </c>
      <c r="D193" s="27">
        <f t="shared" si="26"/>
        <v>0</v>
      </c>
    </row>
    <row r="194" spans="1:4" x14ac:dyDescent="0.25">
      <c r="A194" s="44">
        <f t="shared" si="23"/>
        <v>0</v>
      </c>
      <c r="B194" s="27">
        <f t="shared" si="24"/>
        <v>0</v>
      </c>
      <c r="C194" s="27">
        <f t="shared" si="25"/>
        <v>0</v>
      </c>
      <c r="D194" s="27">
        <f t="shared" si="26"/>
        <v>0</v>
      </c>
    </row>
    <row r="195" spans="1:4" x14ac:dyDescent="0.25">
      <c r="A195" s="44">
        <f t="shared" si="23"/>
        <v>0</v>
      </c>
      <c r="B195" s="27">
        <f t="shared" si="24"/>
        <v>0</v>
      </c>
      <c r="C195" s="27">
        <f t="shared" si="25"/>
        <v>0</v>
      </c>
      <c r="D195" s="27">
        <f t="shared" si="26"/>
        <v>0</v>
      </c>
    </row>
    <row r="196" spans="1:4" x14ac:dyDescent="0.25">
      <c r="A196" s="44">
        <f t="shared" si="23"/>
        <v>0</v>
      </c>
      <c r="B196" s="27">
        <f t="shared" si="24"/>
        <v>0</v>
      </c>
      <c r="C196" s="27">
        <f t="shared" si="25"/>
        <v>0</v>
      </c>
      <c r="D196" s="27">
        <f t="shared" si="26"/>
        <v>0</v>
      </c>
    </row>
    <row r="197" spans="1:4" x14ac:dyDescent="0.25">
      <c r="A197" s="44">
        <f t="shared" si="23"/>
        <v>0</v>
      </c>
      <c r="B197" s="27">
        <f t="shared" si="24"/>
        <v>0</v>
      </c>
      <c r="C197" s="27">
        <f t="shared" si="25"/>
        <v>0</v>
      </c>
      <c r="D197" s="27">
        <f t="shared" si="26"/>
        <v>0</v>
      </c>
    </row>
    <row r="198" spans="1:4" x14ac:dyDescent="0.25">
      <c r="A198" s="44">
        <f t="shared" si="23"/>
        <v>0</v>
      </c>
      <c r="B198" s="27">
        <f t="shared" si="24"/>
        <v>0</v>
      </c>
      <c r="C198" s="27">
        <f t="shared" si="25"/>
        <v>0</v>
      </c>
      <c r="D198" s="27">
        <f t="shared" si="26"/>
        <v>0</v>
      </c>
    </row>
    <row r="199" spans="1:4" x14ac:dyDescent="0.25">
      <c r="A199" s="44">
        <f t="shared" si="23"/>
        <v>0</v>
      </c>
      <c r="B199" s="27">
        <f t="shared" si="24"/>
        <v>0</v>
      </c>
      <c r="C199" s="27">
        <f t="shared" si="25"/>
        <v>0</v>
      </c>
      <c r="D199" s="27">
        <f t="shared" si="26"/>
        <v>0</v>
      </c>
    </row>
    <row r="200" spans="1:4" x14ac:dyDescent="0.25">
      <c r="A200" s="44">
        <f t="shared" si="23"/>
        <v>0</v>
      </c>
      <c r="B200" s="27">
        <f t="shared" si="24"/>
        <v>0</v>
      </c>
      <c r="C200" s="27">
        <f t="shared" si="25"/>
        <v>0</v>
      </c>
      <c r="D200" s="27">
        <f t="shared" si="26"/>
        <v>0</v>
      </c>
    </row>
    <row r="201" spans="1:4" x14ac:dyDescent="0.25">
      <c r="A201" s="44">
        <f t="shared" si="23"/>
        <v>0</v>
      </c>
      <c r="B201" s="27">
        <f t="shared" si="24"/>
        <v>0</v>
      </c>
      <c r="C201" s="27">
        <f t="shared" si="25"/>
        <v>0</v>
      </c>
      <c r="D201" s="27">
        <f t="shared" si="26"/>
        <v>0</v>
      </c>
    </row>
    <row r="202" spans="1:4" x14ac:dyDescent="0.25">
      <c r="A202" s="44">
        <f t="shared" si="23"/>
        <v>0</v>
      </c>
      <c r="B202" s="27">
        <f t="shared" si="24"/>
        <v>0</v>
      </c>
      <c r="C202" s="27">
        <f t="shared" si="25"/>
        <v>0</v>
      </c>
      <c r="D202" s="27">
        <f t="shared" si="26"/>
        <v>0</v>
      </c>
    </row>
    <row r="203" spans="1:4" x14ac:dyDescent="0.25">
      <c r="A203" s="44">
        <f t="shared" si="23"/>
        <v>0</v>
      </c>
      <c r="B203" s="27">
        <f t="shared" si="24"/>
        <v>0</v>
      </c>
      <c r="C203" s="27">
        <f t="shared" si="25"/>
        <v>0</v>
      </c>
      <c r="D203" s="27">
        <f t="shared" si="26"/>
        <v>0</v>
      </c>
    </row>
    <row r="204" spans="1:4" x14ac:dyDescent="0.25">
      <c r="A204" s="44">
        <f t="shared" si="23"/>
        <v>0</v>
      </c>
      <c r="B204" s="27">
        <f t="shared" si="24"/>
        <v>0</v>
      </c>
      <c r="C204" s="27">
        <f t="shared" si="25"/>
        <v>0</v>
      </c>
      <c r="D204" s="27">
        <f t="shared" si="26"/>
        <v>0</v>
      </c>
    </row>
    <row r="205" spans="1:4" x14ac:dyDescent="0.25">
      <c r="A205" s="44">
        <f t="shared" si="23"/>
        <v>0</v>
      </c>
      <c r="B205" s="27">
        <f t="shared" si="24"/>
        <v>0</v>
      </c>
      <c r="C205" s="27">
        <f t="shared" si="25"/>
        <v>0</v>
      </c>
      <c r="D205" s="27">
        <f t="shared" si="26"/>
        <v>0</v>
      </c>
    </row>
    <row r="206" spans="1:4" x14ac:dyDescent="0.25">
      <c r="A206" s="44">
        <f t="shared" si="23"/>
        <v>0</v>
      </c>
      <c r="B206" s="27">
        <f t="shared" si="24"/>
        <v>0</v>
      </c>
      <c r="C206" s="27">
        <f t="shared" si="25"/>
        <v>0</v>
      </c>
      <c r="D206" s="27">
        <f t="shared" si="26"/>
        <v>0</v>
      </c>
    </row>
    <row r="207" spans="1:4" x14ac:dyDescent="0.25">
      <c r="A207" s="44">
        <f t="shared" si="23"/>
        <v>0</v>
      </c>
      <c r="B207" s="27">
        <f t="shared" si="24"/>
        <v>0</v>
      </c>
      <c r="C207" s="27">
        <f t="shared" si="25"/>
        <v>0</v>
      </c>
      <c r="D207" s="27">
        <f t="shared" si="26"/>
        <v>0</v>
      </c>
    </row>
    <row r="208" spans="1:4" x14ac:dyDescent="0.25">
      <c r="A208" s="44">
        <f t="shared" si="23"/>
        <v>0</v>
      </c>
      <c r="B208" s="27">
        <f t="shared" si="24"/>
        <v>0</v>
      </c>
      <c r="C208" s="27">
        <f t="shared" si="25"/>
        <v>0</v>
      </c>
      <c r="D208" s="27">
        <f t="shared" si="26"/>
        <v>0</v>
      </c>
    </row>
    <row r="209" spans="1:4" x14ac:dyDescent="0.25">
      <c r="A209" s="44">
        <f t="shared" si="23"/>
        <v>0</v>
      </c>
      <c r="B209" s="27">
        <f t="shared" si="24"/>
        <v>0</v>
      </c>
      <c r="C209" s="27">
        <f t="shared" si="25"/>
        <v>0</v>
      </c>
      <c r="D209" s="27">
        <f t="shared" si="26"/>
        <v>0</v>
      </c>
    </row>
    <row r="210" spans="1:4" x14ac:dyDescent="0.25">
      <c r="A210" s="44">
        <f t="shared" si="23"/>
        <v>0</v>
      </c>
      <c r="B210" s="27">
        <f t="shared" si="24"/>
        <v>0</v>
      </c>
      <c r="C210" s="27">
        <f t="shared" si="25"/>
        <v>0</v>
      </c>
      <c r="D210" s="27">
        <f t="shared" si="26"/>
        <v>0</v>
      </c>
    </row>
    <row r="211" spans="1:4" x14ac:dyDescent="0.25">
      <c r="A211" s="44">
        <f t="shared" si="23"/>
        <v>0</v>
      </c>
      <c r="B211" s="27">
        <f t="shared" si="24"/>
        <v>0</v>
      </c>
      <c r="C211" s="27">
        <f t="shared" si="25"/>
        <v>0</v>
      </c>
      <c r="D211" s="27">
        <f t="shared" si="26"/>
        <v>0</v>
      </c>
    </row>
    <row r="212" spans="1:4" x14ac:dyDescent="0.25">
      <c r="A212" s="44">
        <f t="shared" si="23"/>
        <v>0</v>
      </c>
      <c r="B212" s="27">
        <f t="shared" si="24"/>
        <v>0</v>
      </c>
      <c r="C212" s="27">
        <f t="shared" si="25"/>
        <v>0</v>
      </c>
      <c r="D212" s="27">
        <f t="shared" si="26"/>
        <v>0</v>
      </c>
    </row>
    <row r="213" spans="1:4" x14ac:dyDescent="0.25">
      <c r="A213" s="44">
        <f t="shared" si="23"/>
        <v>0</v>
      </c>
      <c r="B213" s="27">
        <f t="shared" si="24"/>
        <v>0</v>
      </c>
      <c r="C213" s="27">
        <f t="shared" si="25"/>
        <v>0</v>
      </c>
      <c r="D213" s="27">
        <f t="shared" si="26"/>
        <v>0</v>
      </c>
    </row>
    <row r="214" spans="1:4" x14ac:dyDescent="0.25">
      <c r="A214" s="44">
        <f t="shared" si="23"/>
        <v>0</v>
      </c>
      <c r="B214" s="27">
        <f t="shared" si="24"/>
        <v>0</v>
      </c>
      <c r="C214" s="27">
        <f t="shared" si="25"/>
        <v>0</v>
      </c>
      <c r="D214" s="27">
        <f t="shared" si="26"/>
        <v>0</v>
      </c>
    </row>
    <row r="215" spans="1:4" x14ac:dyDescent="0.25">
      <c r="A215" s="44">
        <f t="shared" si="23"/>
        <v>0</v>
      </c>
      <c r="B215" s="27">
        <f t="shared" si="24"/>
        <v>0</v>
      </c>
      <c r="C215" s="27">
        <f t="shared" si="25"/>
        <v>0</v>
      </c>
      <c r="D215" s="27">
        <f t="shared" si="26"/>
        <v>0</v>
      </c>
    </row>
    <row r="216" spans="1:4" x14ac:dyDescent="0.25">
      <c r="A216" s="44">
        <f t="shared" si="23"/>
        <v>0</v>
      </c>
      <c r="B216" s="27">
        <f t="shared" si="24"/>
        <v>0</v>
      </c>
      <c r="C216" s="27">
        <f t="shared" si="25"/>
        <v>0</v>
      </c>
      <c r="D216" s="27">
        <f t="shared" si="26"/>
        <v>0</v>
      </c>
    </row>
    <row r="217" spans="1:4" x14ac:dyDescent="0.25">
      <c r="A217" s="44">
        <f t="shared" si="23"/>
        <v>0</v>
      </c>
      <c r="B217" s="27">
        <f t="shared" si="24"/>
        <v>0</v>
      </c>
      <c r="C217" s="27">
        <f t="shared" si="25"/>
        <v>0</v>
      </c>
      <c r="D217" s="27">
        <f t="shared" si="26"/>
        <v>0</v>
      </c>
    </row>
    <row r="218" spans="1:4" x14ac:dyDescent="0.25">
      <c r="A218" s="44">
        <f t="shared" si="23"/>
        <v>0</v>
      </c>
      <c r="B218" s="27">
        <f t="shared" si="24"/>
        <v>0</v>
      </c>
      <c r="C218" s="27">
        <f t="shared" si="25"/>
        <v>0</v>
      </c>
      <c r="D218" s="27">
        <f t="shared" si="26"/>
        <v>0</v>
      </c>
    </row>
    <row r="219" spans="1:4" x14ac:dyDescent="0.25">
      <c r="A219" s="44">
        <f t="shared" si="23"/>
        <v>0</v>
      </c>
      <c r="B219" s="27">
        <f t="shared" si="24"/>
        <v>0</v>
      </c>
      <c r="C219" s="27">
        <f t="shared" si="25"/>
        <v>0</v>
      </c>
      <c r="D219" s="27">
        <f t="shared" si="26"/>
        <v>0</v>
      </c>
    </row>
    <row r="220" spans="1:4" x14ac:dyDescent="0.25">
      <c r="A220" s="44">
        <f t="shared" si="23"/>
        <v>0</v>
      </c>
      <c r="B220" s="27">
        <f t="shared" si="24"/>
        <v>0</v>
      </c>
      <c r="C220" s="27">
        <f t="shared" si="25"/>
        <v>0</v>
      </c>
      <c r="D220" s="27">
        <f t="shared" si="26"/>
        <v>0</v>
      </c>
    </row>
    <row r="221" spans="1:4" x14ac:dyDescent="0.25">
      <c r="A221" s="44">
        <f t="shared" si="23"/>
        <v>0</v>
      </c>
      <c r="B221" s="27">
        <f t="shared" si="24"/>
        <v>0</v>
      </c>
      <c r="C221" s="27">
        <f t="shared" si="25"/>
        <v>0</v>
      </c>
      <c r="D221" s="27">
        <f t="shared" si="26"/>
        <v>0</v>
      </c>
    </row>
    <row r="222" spans="1:4" x14ac:dyDescent="0.25">
      <c r="A222" s="44">
        <f t="shared" si="23"/>
        <v>0</v>
      </c>
      <c r="B222" s="27">
        <f t="shared" si="24"/>
        <v>0</v>
      </c>
      <c r="C222" s="27">
        <f t="shared" si="25"/>
        <v>0</v>
      </c>
      <c r="D222" s="27">
        <f t="shared" si="26"/>
        <v>0</v>
      </c>
    </row>
    <row r="223" spans="1:4" x14ac:dyDescent="0.25">
      <c r="A223" s="44">
        <f t="shared" si="23"/>
        <v>0</v>
      </c>
      <c r="B223" s="27">
        <f t="shared" si="24"/>
        <v>0</v>
      </c>
      <c r="C223" s="27">
        <f t="shared" si="25"/>
        <v>0</v>
      </c>
      <c r="D223" s="27">
        <f t="shared" si="26"/>
        <v>0</v>
      </c>
    </row>
    <row r="224" spans="1:4" x14ac:dyDescent="0.25">
      <c r="A224" s="44">
        <f t="shared" si="23"/>
        <v>0</v>
      </c>
      <c r="B224" s="27">
        <f t="shared" si="24"/>
        <v>0</v>
      </c>
      <c r="C224" s="27">
        <f t="shared" si="25"/>
        <v>0</v>
      </c>
      <c r="D224" s="27">
        <f t="shared" si="26"/>
        <v>0</v>
      </c>
    </row>
    <row r="225" spans="1:4" x14ac:dyDescent="0.25">
      <c r="A225" s="44">
        <f t="shared" si="23"/>
        <v>0</v>
      </c>
      <c r="B225" s="27">
        <f t="shared" si="24"/>
        <v>0</v>
      </c>
      <c r="C225" s="27">
        <f t="shared" si="25"/>
        <v>0</v>
      </c>
      <c r="D225" s="27">
        <f t="shared" si="26"/>
        <v>0</v>
      </c>
    </row>
    <row r="226" spans="1:4" x14ac:dyDescent="0.25">
      <c r="A226" s="44">
        <f t="shared" si="23"/>
        <v>0</v>
      </c>
      <c r="B226" s="27">
        <f t="shared" si="24"/>
        <v>0</v>
      </c>
      <c r="C226" s="27">
        <f t="shared" si="25"/>
        <v>0</v>
      </c>
      <c r="D226" s="27">
        <f t="shared" si="26"/>
        <v>0</v>
      </c>
    </row>
    <row r="227" spans="1:4" x14ac:dyDescent="0.25">
      <c r="A227" s="44">
        <f t="shared" si="23"/>
        <v>0</v>
      </c>
      <c r="B227" s="27">
        <f t="shared" si="24"/>
        <v>0</v>
      </c>
      <c r="C227" s="27">
        <f t="shared" si="25"/>
        <v>0</v>
      </c>
      <c r="D227" s="27">
        <f t="shared" si="26"/>
        <v>0</v>
      </c>
    </row>
    <row r="228" spans="1:4" x14ac:dyDescent="0.25">
      <c r="A228" s="44">
        <f t="shared" si="23"/>
        <v>0</v>
      </c>
      <c r="B228" s="27">
        <f t="shared" si="24"/>
        <v>0</v>
      </c>
      <c r="C228" s="27">
        <f t="shared" si="25"/>
        <v>0</v>
      </c>
      <c r="D228" s="27">
        <f t="shared" si="26"/>
        <v>0</v>
      </c>
    </row>
    <row r="229" spans="1:4" x14ac:dyDescent="0.25">
      <c r="A229" s="44">
        <f t="shared" si="23"/>
        <v>0</v>
      </c>
      <c r="B229" s="27">
        <f t="shared" si="24"/>
        <v>0</v>
      </c>
      <c r="C229" s="27">
        <f t="shared" si="25"/>
        <v>0</v>
      </c>
      <c r="D229" s="27">
        <f t="shared" si="26"/>
        <v>0</v>
      </c>
    </row>
    <row r="230" spans="1:4" x14ac:dyDescent="0.25">
      <c r="A230" s="44">
        <f t="shared" ref="A230:A293" si="27">F230</f>
        <v>0</v>
      </c>
      <c r="B230" s="27">
        <f t="shared" ref="B230:B293" si="28">H230</f>
        <v>0</v>
      </c>
      <c r="C230" s="27">
        <f t="shared" ref="C230:C293" si="29">IF(ABS(L230)&gt;ABS(U230),L230,U230)</f>
        <v>0</v>
      </c>
      <c r="D230" s="27">
        <f t="shared" ref="D230:D293" si="30">IF(ABS(P230)&gt;ABS(Y230),P230,Y230)</f>
        <v>0</v>
      </c>
    </row>
    <row r="231" spans="1:4" x14ac:dyDescent="0.25">
      <c r="A231" s="44">
        <f t="shared" si="27"/>
        <v>0</v>
      </c>
      <c r="B231" s="27">
        <f t="shared" si="28"/>
        <v>0</v>
      </c>
      <c r="C231" s="27">
        <f t="shared" si="29"/>
        <v>0</v>
      </c>
      <c r="D231" s="27">
        <f t="shared" si="30"/>
        <v>0</v>
      </c>
    </row>
    <row r="232" spans="1:4" x14ac:dyDescent="0.25">
      <c r="A232" s="44">
        <f t="shared" si="27"/>
        <v>0</v>
      </c>
      <c r="B232" s="27">
        <f t="shared" si="28"/>
        <v>0</v>
      </c>
      <c r="C232" s="27">
        <f t="shared" si="29"/>
        <v>0</v>
      </c>
      <c r="D232" s="27">
        <f t="shared" si="30"/>
        <v>0</v>
      </c>
    </row>
    <row r="233" spans="1:4" x14ac:dyDescent="0.25">
      <c r="A233" s="44">
        <f t="shared" si="27"/>
        <v>0</v>
      </c>
      <c r="B233" s="27">
        <f t="shared" si="28"/>
        <v>0</v>
      </c>
      <c r="C233" s="27">
        <f t="shared" si="29"/>
        <v>0</v>
      </c>
      <c r="D233" s="27">
        <f t="shared" si="30"/>
        <v>0</v>
      </c>
    </row>
    <row r="234" spans="1:4" x14ac:dyDescent="0.25">
      <c r="A234" s="44">
        <f t="shared" si="27"/>
        <v>0</v>
      </c>
      <c r="B234" s="27">
        <f t="shared" si="28"/>
        <v>0</v>
      </c>
      <c r="C234" s="27">
        <f t="shared" si="29"/>
        <v>0</v>
      </c>
      <c r="D234" s="27">
        <f t="shared" si="30"/>
        <v>0</v>
      </c>
    </row>
    <row r="235" spans="1:4" x14ac:dyDescent="0.25">
      <c r="A235" s="44">
        <f t="shared" si="27"/>
        <v>0</v>
      </c>
      <c r="B235" s="27">
        <f t="shared" si="28"/>
        <v>0</v>
      </c>
      <c r="C235" s="27">
        <f t="shared" si="29"/>
        <v>0</v>
      </c>
      <c r="D235" s="27">
        <f t="shared" si="30"/>
        <v>0</v>
      </c>
    </row>
    <row r="236" spans="1:4" x14ac:dyDescent="0.25">
      <c r="A236" s="44">
        <f t="shared" si="27"/>
        <v>0</v>
      </c>
      <c r="B236" s="27">
        <f t="shared" si="28"/>
        <v>0</v>
      </c>
      <c r="C236" s="27">
        <f t="shared" si="29"/>
        <v>0</v>
      </c>
      <c r="D236" s="27">
        <f t="shared" si="30"/>
        <v>0</v>
      </c>
    </row>
    <row r="237" spans="1:4" x14ac:dyDescent="0.25">
      <c r="A237" s="44">
        <f t="shared" si="27"/>
        <v>0</v>
      </c>
      <c r="B237" s="27">
        <f t="shared" si="28"/>
        <v>0</v>
      </c>
      <c r="C237" s="27">
        <f t="shared" si="29"/>
        <v>0</v>
      </c>
      <c r="D237" s="27">
        <f t="shared" si="30"/>
        <v>0</v>
      </c>
    </row>
    <row r="238" spans="1:4" x14ac:dyDescent="0.25">
      <c r="A238" s="44">
        <f t="shared" si="27"/>
        <v>0</v>
      </c>
      <c r="B238" s="27">
        <f t="shared" si="28"/>
        <v>0</v>
      </c>
      <c r="C238" s="27">
        <f t="shared" si="29"/>
        <v>0</v>
      </c>
      <c r="D238" s="27">
        <f t="shared" si="30"/>
        <v>0</v>
      </c>
    </row>
    <row r="239" spans="1:4" x14ac:dyDescent="0.25">
      <c r="A239" s="44">
        <f t="shared" si="27"/>
        <v>0</v>
      </c>
      <c r="B239" s="27">
        <f t="shared" si="28"/>
        <v>0</v>
      </c>
      <c r="C239" s="27">
        <f t="shared" si="29"/>
        <v>0</v>
      </c>
      <c r="D239" s="27">
        <f t="shared" si="30"/>
        <v>0</v>
      </c>
    </row>
    <row r="240" spans="1:4" x14ac:dyDescent="0.25">
      <c r="A240" s="44">
        <f t="shared" si="27"/>
        <v>0</v>
      </c>
      <c r="B240" s="27">
        <f t="shared" si="28"/>
        <v>0</v>
      </c>
      <c r="C240" s="27">
        <f t="shared" si="29"/>
        <v>0</v>
      </c>
      <c r="D240" s="27">
        <f t="shared" si="30"/>
        <v>0</v>
      </c>
    </row>
    <row r="241" spans="1:4" x14ac:dyDescent="0.25">
      <c r="A241" s="44">
        <f t="shared" si="27"/>
        <v>0</v>
      </c>
      <c r="B241" s="27">
        <f t="shared" si="28"/>
        <v>0</v>
      </c>
      <c r="C241" s="27">
        <f t="shared" si="29"/>
        <v>0</v>
      </c>
      <c r="D241" s="27">
        <f t="shared" si="30"/>
        <v>0</v>
      </c>
    </row>
    <row r="242" spans="1:4" x14ac:dyDescent="0.25">
      <c r="A242" s="44">
        <f t="shared" si="27"/>
        <v>0</v>
      </c>
      <c r="B242" s="27">
        <f t="shared" si="28"/>
        <v>0</v>
      </c>
      <c r="C242" s="27">
        <f t="shared" si="29"/>
        <v>0</v>
      </c>
      <c r="D242" s="27">
        <f t="shared" si="30"/>
        <v>0</v>
      </c>
    </row>
    <row r="243" spans="1:4" x14ac:dyDescent="0.25">
      <c r="A243" s="44">
        <f t="shared" si="27"/>
        <v>0</v>
      </c>
      <c r="B243" s="27">
        <f t="shared" si="28"/>
        <v>0</v>
      </c>
      <c r="C243" s="27">
        <f t="shared" si="29"/>
        <v>0</v>
      </c>
      <c r="D243" s="27">
        <f t="shared" si="30"/>
        <v>0</v>
      </c>
    </row>
    <row r="244" spans="1:4" x14ac:dyDescent="0.25">
      <c r="A244" s="44">
        <f t="shared" si="27"/>
        <v>0</v>
      </c>
      <c r="B244" s="27">
        <f t="shared" si="28"/>
        <v>0</v>
      </c>
      <c r="C244" s="27">
        <f t="shared" si="29"/>
        <v>0</v>
      </c>
      <c r="D244" s="27">
        <f t="shared" si="30"/>
        <v>0</v>
      </c>
    </row>
    <row r="245" spans="1:4" x14ac:dyDescent="0.25">
      <c r="A245" s="44">
        <f t="shared" si="27"/>
        <v>0</v>
      </c>
      <c r="B245" s="27">
        <f t="shared" si="28"/>
        <v>0</v>
      </c>
      <c r="C245" s="27">
        <f t="shared" si="29"/>
        <v>0</v>
      </c>
      <c r="D245" s="27">
        <f t="shared" si="30"/>
        <v>0</v>
      </c>
    </row>
    <row r="246" spans="1:4" x14ac:dyDescent="0.25">
      <c r="A246" s="44">
        <f t="shared" si="27"/>
        <v>0</v>
      </c>
      <c r="B246" s="27">
        <f t="shared" si="28"/>
        <v>0</v>
      </c>
      <c r="C246" s="27">
        <f t="shared" si="29"/>
        <v>0</v>
      </c>
      <c r="D246" s="27">
        <f t="shared" si="30"/>
        <v>0</v>
      </c>
    </row>
    <row r="247" spans="1:4" x14ac:dyDescent="0.25">
      <c r="A247" s="44">
        <f t="shared" si="27"/>
        <v>0</v>
      </c>
      <c r="B247" s="27">
        <f t="shared" si="28"/>
        <v>0</v>
      </c>
      <c r="C247" s="27">
        <f t="shared" si="29"/>
        <v>0</v>
      </c>
      <c r="D247" s="27">
        <f t="shared" si="30"/>
        <v>0</v>
      </c>
    </row>
    <row r="248" spans="1:4" x14ac:dyDescent="0.25">
      <c r="A248" s="44">
        <f t="shared" si="27"/>
        <v>0</v>
      </c>
      <c r="B248" s="27">
        <f t="shared" si="28"/>
        <v>0</v>
      </c>
      <c r="C248" s="27">
        <f t="shared" si="29"/>
        <v>0</v>
      </c>
      <c r="D248" s="27">
        <f t="shared" si="30"/>
        <v>0</v>
      </c>
    </row>
    <row r="249" spans="1:4" x14ac:dyDescent="0.25">
      <c r="A249" s="44">
        <f t="shared" si="27"/>
        <v>0</v>
      </c>
      <c r="B249" s="27">
        <f t="shared" si="28"/>
        <v>0</v>
      </c>
      <c r="C249" s="27">
        <f t="shared" si="29"/>
        <v>0</v>
      </c>
      <c r="D249" s="27">
        <f t="shared" si="30"/>
        <v>0</v>
      </c>
    </row>
    <row r="250" spans="1:4" x14ac:dyDescent="0.25">
      <c r="A250" s="44">
        <f t="shared" si="27"/>
        <v>0</v>
      </c>
      <c r="B250" s="27">
        <f t="shared" si="28"/>
        <v>0</v>
      </c>
      <c r="C250" s="27">
        <f t="shared" si="29"/>
        <v>0</v>
      </c>
      <c r="D250" s="27">
        <f t="shared" si="30"/>
        <v>0</v>
      </c>
    </row>
    <row r="251" spans="1:4" x14ac:dyDescent="0.25">
      <c r="A251" s="44">
        <f t="shared" si="27"/>
        <v>0</v>
      </c>
      <c r="B251" s="27">
        <f t="shared" si="28"/>
        <v>0</v>
      </c>
      <c r="C251" s="27">
        <f t="shared" si="29"/>
        <v>0</v>
      </c>
      <c r="D251" s="27">
        <f t="shared" si="30"/>
        <v>0</v>
      </c>
    </row>
    <row r="252" spans="1:4" x14ac:dyDescent="0.25">
      <c r="A252" s="44">
        <f t="shared" si="27"/>
        <v>0</v>
      </c>
      <c r="B252" s="27">
        <f t="shared" si="28"/>
        <v>0</v>
      </c>
      <c r="C252" s="27">
        <f t="shared" si="29"/>
        <v>0</v>
      </c>
      <c r="D252" s="27">
        <f t="shared" si="30"/>
        <v>0</v>
      </c>
    </row>
    <row r="253" spans="1:4" x14ac:dyDescent="0.25">
      <c r="A253" s="44">
        <f t="shared" si="27"/>
        <v>0</v>
      </c>
      <c r="B253" s="27">
        <f t="shared" si="28"/>
        <v>0</v>
      </c>
      <c r="C253" s="27">
        <f t="shared" si="29"/>
        <v>0</v>
      </c>
      <c r="D253" s="27">
        <f t="shared" si="30"/>
        <v>0</v>
      </c>
    </row>
    <row r="254" spans="1:4" x14ac:dyDescent="0.25">
      <c r="A254" s="44">
        <f t="shared" si="27"/>
        <v>0</v>
      </c>
      <c r="B254" s="27">
        <f t="shared" si="28"/>
        <v>0</v>
      </c>
      <c r="C254" s="27">
        <f t="shared" si="29"/>
        <v>0</v>
      </c>
      <c r="D254" s="27">
        <f t="shared" si="30"/>
        <v>0</v>
      </c>
    </row>
    <row r="255" spans="1:4" x14ac:dyDescent="0.25">
      <c r="A255" s="44">
        <f t="shared" si="27"/>
        <v>0</v>
      </c>
      <c r="B255" s="27">
        <f t="shared" si="28"/>
        <v>0</v>
      </c>
      <c r="C255" s="27">
        <f t="shared" si="29"/>
        <v>0</v>
      </c>
      <c r="D255" s="27">
        <f t="shared" si="30"/>
        <v>0</v>
      </c>
    </row>
    <row r="256" spans="1:4" x14ac:dyDescent="0.25">
      <c r="A256" s="44">
        <f t="shared" si="27"/>
        <v>0</v>
      </c>
      <c r="B256" s="27">
        <f t="shared" si="28"/>
        <v>0</v>
      </c>
      <c r="C256" s="27">
        <f t="shared" si="29"/>
        <v>0</v>
      </c>
      <c r="D256" s="27">
        <f t="shared" si="30"/>
        <v>0</v>
      </c>
    </row>
    <row r="257" spans="1:4" x14ac:dyDescent="0.25">
      <c r="A257" s="44">
        <f t="shared" si="27"/>
        <v>0</v>
      </c>
      <c r="B257" s="27">
        <f t="shared" si="28"/>
        <v>0</v>
      </c>
      <c r="C257" s="27">
        <f t="shared" si="29"/>
        <v>0</v>
      </c>
      <c r="D257" s="27">
        <f t="shared" si="30"/>
        <v>0</v>
      </c>
    </row>
    <row r="258" spans="1:4" x14ac:dyDescent="0.25">
      <c r="A258" s="44">
        <f t="shared" si="27"/>
        <v>0</v>
      </c>
      <c r="B258" s="27">
        <f t="shared" si="28"/>
        <v>0</v>
      </c>
      <c r="C258" s="27">
        <f t="shared" si="29"/>
        <v>0</v>
      </c>
      <c r="D258" s="27">
        <f t="shared" si="30"/>
        <v>0</v>
      </c>
    </row>
    <row r="259" spans="1:4" x14ac:dyDescent="0.25">
      <c r="A259" s="44">
        <f t="shared" si="27"/>
        <v>0</v>
      </c>
      <c r="B259" s="27">
        <f t="shared" si="28"/>
        <v>0</v>
      </c>
      <c r="C259" s="27">
        <f t="shared" si="29"/>
        <v>0</v>
      </c>
      <c r="D259" s="27">
        <f t="shared" si="30"/>
        <v>0</v>
      </c>
    </row>
    <row r="260" spans="1:4" x14ac:dyDescent="0.25">
      <c r="A260" s="44">
        <f t="shared" si="27"/>
        <v>0</v>
      </c>
      <c r="B260" s="27">
        <f t="shared" si="28"/>
        <v>0</v>
      </c>
      <c r="C260" s="27">
        <f t="shared" si="29"/>
        <v>0</v>
      </c>
      <c r="D260" s="27">
        <f t="shared" si="30"/>
        <v>0</v>
      </c>
    </row>
    <row r="261" spans="1:4" x14ac:dyDescent="0.25">
      <c r="A261" s="44">
        <f t="shared" si="27"/>
        <v>0</v>
      </c>
      <c r="B261" s="27">
        <f t="shared" si="28"/>
        <v>0</v>
      </c>
      <c r="C261" s="27">
        <f t="shared" si="29"/>
        <v>0</v>
      </c>
      <c r="D261" s="27">
        <f t="shared" si="30"/>
        <v>0</v>
      </c>
    </row>
    <row r="262" spans="1:4" x14ac:dyDescent="0.25">
      <c r="A262" s="44">
        <f t="shared" si="27"/>
        <v>0</v>
      </c>
      <c r="B262" s="27">
        <f t="shared" si="28"/>
        <v>0</v>
      </c>
      <c r="C262" s="27">
        <f t="shared" si="29"/>
        <v>0</v>
      </c>
      <c r="D262" s="27">
        <f t="shared" si="30"/>
        <v>0</v>
      </c>
    </row>
    <row r="263" spans="1:4" x14ac:dyDescent="0.25">
      <c r="A263" s="45">
        <f t="shared" si="27"/>
        <v>0</v>
      </c>
      <c r="B263" s="27">
        <f t="shared" si="28"/>
        <v>0</v>
      </c>
      <c r="C263" s="27">
        <f t="shared" si="29"/>
        <v>0</v>
      </c>
      <c r="D263" s="27">
        <f t="shared" si="30"/>
        <v>0</v>
      </c>
    </row>
    <row r="264" spans="1:4" x14ac:dyDescent="0.25">
      <c r="A264" s="45">
        <f t="shared" si="27"/>
        <v>0</v>
      </c>
      <c r="B264" s="27">
        <f t="shared" si="28"/>
        <v>0</v>
      </c>
      <c r="C264" s="27">
        <f t="shared" si="29"/>
        <v>0</v>
      </c>
      <c r="D264" s="27">
        <f t="shared" si="30"/>
        <v>0</v>
      </c>
    </row>
    <row r="265" spans="1:4" x14ac:dyDescent="0.25">
      <c r="A265" s="45">
        <f t="shared" si="27"/>
        <v>0</v>
      </c>
      <c r="B265" s="27">
        <f t="shared" si="28"/>
        <v>0</v>
      </c>
      <c r="C265" s="27">
        <f t="shared" si="29"/>
        <v>0</v>
      </c>
      <c r="D265" s="27">
        <f t="shared" si="30"/>
        <v>0</v>
      </c>
    </row>
    <row r="266" spans="1:4" x14ac:dyDescent="0.25">
      <c r="A266" s="45">
        <f t="shared" si="27"/>
        <v>0</v>
      </c>
      <c r="B266" s="27">
        <f t="shared" si="28"/>
        <v>0</v>
      </c>
      <c r="C266" s="27">
        <f t="shared" si="29"/>
        <v>0</v>
      </c>
      <c r="D266" s="27">
        <f t="shared" si="30"/>
        <v>0</v>
      </c>
    </row>
    <row r="267" spans="1:4" x14ac:dyDescent="0.25">
      <c r="A267" s="45">
        <f t="shared" si="27"/>
        <v>0</v>
      </c>
      <c r="B267" s="27">
        <f t="shared" si="28"/>
        <v>0</v>
      </c>
      <c r="C267" s="27">
        <f t="shared" si="29"/>
        <v>0</v>
      </c>
      <c r="D267" s="27">
        <f t="shared" si="30"/>
        <v>0</v>
      </c>
    </row>
    <row r="268" spans="1:4" x14ac:dyDescent="0.25">
      <c r="A268" s="45">
        <f t="shared" si="27"/>
        <v>0</v>
      </c>
      <c r="B268" s="27">
        <f t="shared" si="28"/>
        <v>0</v>
      </c>
      <c r="C268" s="27">
        <f t="shared" si="29"/>
        <v>0</v>
      </c>
      <c r="D268" s="27">
        <f t="shared" si="30"/>
        <v>0</v>
      </c>
    </row>
    <row r="269" spans="1:4" x14ac:dyDescent="0.25">
      <c r="A269" s="45">
        <f t="shared" si="27"/>
        <v>0</v>
      </c>
      <c r="B269" s="27">
        <f t="shared" si="28"/>
        <v>0</v>
      </c>
      <c r="C269" s="27">
        <f t="shared" si="29"/>
        <v>0</v>
      </c>
      <c r="D269" s="27">
        <f t="shared" si="30"/>
        <v>0</v>
      </c>
    </row>
    <row r="270" spans="1:4" x14ac:dyDescent="0.25">
      <c r="A270" s="45">
        <f t="shared" si="27"/>
        <v>0</v>
      </c>
      <c r="B270" s="27">
        <f t="shared" si="28"/>
        <v>0</v>
      </c>
      <c r="C270" s="27">
        <f t="shared" si="29"/>
        <v>0</v>
      </c>
      <c r="D270" s="27">
        <f t="shared" si="30"/>
        <v>0</v>
      </c>
    </row>
    <row r="271" spans="1:4" x14ac:dyDescent="0.25">
      <c r="A271" s="45">
        <f t="shared" si="27"/>
        <v>0</v>
      </c>
      <c r="B271" s="27">
        <f t="shared" si="28"/>
        <v>0</v>
      </c>
      <c r="C271" s="27">
        <f t="shared" si="29"/>
        <v>0</v>
      </c>
      <c r="D271" s="27">
        <f t="shared" si="30"/>
        <v>0</v>
      </c>
    </row>
    <row r="272" spans="1:4" x14ac:dyDescent="0.25">
      <c r="A272" s="45">
        <f t="shared" si="27"/>
        <v>0</v>
      </c>
      <c r="B272" s="27">
        <f t="shared" si="28"/>
        <v>0</v>
      </c>
      <c r="C272" s="27">
        <f t="shared" si="29"/>
        <v>0</v>
      </c>
      <c r="D272" s="27">
        <f t="shared" si="30"/>
        <v>0</v>
      </c>
    </row>
    <row r="273" spans="1:4" x14ac:dyDescent="0.25">
      <c r="A273" s="45">
        <f t="shared" si="27"/>
        <v>0</v>
      </c>
      <c r="B273" s="27">
        <f t="shared" si="28"/>
        <v>0</v>
      </c>
      <c r="C273" s="27">
        <f t="shared" si="29"/>
        <v>0</v>
      </c>
      <c r="D273" s="27">
        <f t="shared" si="30"/>
        <v>0</v>
      </c>
    </row>
    <row r="274" spans="1:4" x14ac:dyDescent="0.25">
      <c r="A274" s="45">
        <f t="shared" si="27"/>
        <v>0</v>
      </c>
      <c r="B274" s="27">
        <f t="shared" si="28"/>
        <v>0</v>
      </c>
      <c r="C274" s="27">
        <f t="shared" si="29"/>
        <v>0</v>
      </c>
      <c r="D274" s="27">
        <f t="shared" si="30"/>
        <v>0</v>
      </c>
    </row>
    <row r="275" spans="1:4" x14ac:dyDescent="0.25">
      <c r="A275" s="45">
        <f t="shared" si="27"/>
        <v>0</v>
      </c>
      <c r="B275" s="27">
        <f t="shared" si="28"/>
        <v>0</v>
      </c>
      <c r="C275" s="27">
        <f t="shared" si="29"/>
        <v>0</v>
      </c>
      <c r="D275" s="27">
        <f t="shared" si="30"/>
        <v>0</v>
      </c>
    </row>
    <row r="276" spans="1:4" x14ac:dyDescent="0.25">
      <c r="A276" s="45">
        <f t="shared" si="27"/>
        <v>0</v>
      </c>
      <c r="B276" s="27">
        <f t="shared" si="28"/>
        <v>0</v>
      </c>
      <c r="C276" s="27">
        <f t="shared" si="29"/>
        <v>0</v>
      </c>
      <c r="D276" s="27">
        <f t="shared" si="30"/>
        <v>0</v>
      </c>
    </row>
    <row r="277" spans="1:4" x14ac:dyDescent="0.25">
      <c r="A277" s="45">
        <f t="shared" si="27"/>
        <v>0</v>
      </c>
      <c r="B277" s="27">
        <f t="shared" si="28"/>
        <v>0</v>
      </c>
      <c r="C277" s="27">
        <f t="shared" si="29"/>
        <v>0</v>
      </c>
      <c r="D277" s="27">
        <f t="shared" si="30"/>
        <v>0</v>
      </c>
    </row>
    <row r="278" spans="1:4" x14ac:dyDescent="0.25">
      <c r="A278" s="45">
        <f t="shared" si="27"/>
        <v>0</v>
      </c>
      <c r="B278" s="27">
        <f t="shared" si="28"/>
        <v>0</v>
      </c>
      <c r="C278" s="27">
        <f t="shared" si="29"/>
        <v>0</v>
      </c>
      <c r="D278" s="27">
        <f t="shared" si="30"/>
        <v>0</v>
      </c>
    </row>
    <row r="279" spans="1:4" x14ac:dyDescent="0.25">
      <c r="A279" s="45">
        <f t="shared" si="27"/>
        <v>0</v>
      </c>
      <c r="B279" s="27">
        <f t="shared" si="28"/>
        <v>0</v>
      </c>
      <c r="C279" s="27">
        <f t="shared" si="29"/>
        <v>0</v>
      </c>
      <c r="D279" s="27">
        <f t="shared" si="30"/>
        <v>0</v>
      </c>
    </row>
    <row r="280" spans="1:4" x14ac:dyDescent="0.25">
      <c r="A280" s="45">
        <f t="shared" si="27"/>
        <v>0</v>
      </c>
      <c r="B280" s="27">
        <f t="shared" si="28"/>
        <v>0</v>
      </c>
      <c r="C280" s="27">
        <f t="shared" si="29"/>
        <v>0</v>
      </c>
      <c r="D280" s="27">
        <f t="shared" si="30"/>
        <v>0</v>
      </c>
    </row>
    <row r="281" spans="1:4" x14ac:dyDescent="0.25">
      <c r="A281" s="45">
        <f t="shared" si="27"/>
        <v>0</v>
      </c>
      <c r="B281" s="27">
        <f t="shared" si="28"/>
        <v>0</v>
      </c>
      <c r="C281" s="27">
        <f t="shared" si="29"/>
        <v>0</v>
      </c>
      <c r="D281" s="27">
        <f t="shared" si="30"/>
        <v>0</v>
      </c>
    </row>
    <row r="282" spans="1:4" x14ac:dyDescent="0.25">
      <c r="A282" s="45">
        <f t="shared" si="27"/>
        <v>0</v>
      </c>
      <c r="B282" s="27">
        <f t="shared" si="28"/>
        <v>0</v>
      </c>
      <c r="C282" s="27">
        <f t="shared" si="29"/>
        <v>0</v>
      </c>
      <c r="D282" s="27">
        <f t="shared" si="30"/>
        <v>0</v>
      </c>
    </row>
    <row r="283" spans="1:4" x14ac:dyDescent="0.25">
      <c r="A283" s="45">
        <f t="shared" si="27"/>
        <v>0</v>
      </c>
      <c r="B283" s="27">
        <f t="shared" si="28"/>
        <v>0</v>
      </c>
      <c r="C283" s="27">
        <f t="shared" si="29"/>
        <v>0</v>
      </c>
      <c r="D283" s="27">
        <f t="shared" si="30"/>
        <v>0</v>
      </c>
    </row>
    <row r="284" spans="1:4" x14ac:dyDescent="0.25">
      <c r="A284" s="45">
        <f t="shared" si="27"/>
        <v>0</v>
      </c>
      <c r="B284" s="27">
        <f t="shared" si="28"/>
        <v>0</v>
      </c>
      <c r="C284" s="27">
        <f t="shared" si="29"/>
        <v>0</v>
      </c>
      <c r="D284" s="27">
        <f t="shared" si="30"/>
        <v>0</v>
      </c>
    </row>
    <row r="285" spans="1:4" x14ac:dyDescent="0.25">
      <c r="A285" s="45">
        <f t="shared" si="27"/>
        <v>0</v>
      </c>
      <c r="B285" s="27">
        <f t="shared" si="28"/>
        <v>0</v>
      </c>
      <c r="C285" s="27">
        <f t="shared" si="29"/>
        <v>0</v>
      </c>
      <c r="D285" s="27">
        <f t="shared" si="30"/>
        <v>0</v>
      </c>
    </row>
    <row r="286" spans="1:4" x14ac:dyDescent="0.25">
      <c r="A286" s="45">
        <f t="shared" si="27"/>
        <v>0</v>
      </c>
      <c r="B286" s="27">
        <f t="shared" si="28"/>
        <v>0</v>
      </c>
      <c r="C286" s="27">
        <f t="shared" si="29"/>
        <v>0</v>
      </c>
      <c r="D286" s="27">
        <f t="shared" si="30"/>
        <v>0</v>
      </c>
    </row>
    <row r="287" spans="1:4" x14ac:dyDescent="0.25">
      <c r="A287" s="45">
        <f t="shared" si="27"/>
        <v>0</v>
      </c>
      <c r="B287" s="27">
        <f t="shared" si="28"/>
        <v>0</v>
      </c>
      <c r="C287" s="27">
        <f t="shared" si="29"/>
        <v>0</v>
      </c>
      <c r="D287" s="27">
        <f t="shared" si="30"/>
        <v>0</v>
      </c>
    </row>
    <row r="288" spans="1:4" x14ac:dyDescent="0.25">
      <c r="A288" s="45">
        <f t="shared" si="27"/>
        <v>0</v>
      </c>
      <c r="B288" s="27">
        <f t="shared" si="28"/>
        <v>0</v>
      </c>
      <c r="C288" s="27">
        <f t="shared" si="29"/>
        <v>0</v>
      </c>
      <c r="D288" s="27">
        <f t="shared" si="30"/>
        <v>0</v>
      </c>
    </row>
    <row r="289" spans="1:4" x14ac:dyDescent="0.25">
      <c r="A289" s="45">
        <f t="shared" si="27"/>
        <v>0</v>
      </c>
      <c r="B289" s="27">
        <f t="shared" si="28"/>
        <v>0</v>
      </c>
      <c r="C289" s="27">
        <f t="shared" si="29"/>
        <v>0</v>
      </c>
      <c r="D289" s="27">
        <f t="shared" si="30"/>
        <v>0</v>
      </c>
    </row>
    <row r="290" spans="1:4" x14ac:dyDescent="0.25">
      <c r="A290" s="45">
        <f t="shared" si="27"/>
        <v>0</v>
      </c>
      <c r="B290" s="27">
        <f t="shared" si="28"/>
        <v>0</v>
      </c>
      <c r="C290" s="27">
        <f t="shared" si="29"/>
        <v>0</v>
      </c>
      <c r="D290" s="27">
        <f t="shared" si="30"/>
        <v>0</v>
      </c>
    </row>
    <row r="291" spans="1:4" x14ac:dyDescent="0.25">
      <c r="A291" s="45">
        <f t="shared" si="27"/>
        <v>0</v>
      </c>
      <c r="B291" s="27">
        <f t="shared" si="28"/>
        <v>0</v>
      </c>
      <c r="C291" s="27">
        <f t="shared" si="29"/>
        <v>0</v>
      </c>
      <c r="D291" s="27">
        <f t="shared" si="30"/>
        <v>0</v>
      </c>
    </row>
    <row r="292" spans="1:4" x14ac:dyDescent="0.25">
      <c r="A292" s="45">
        <f t="shared" si="27"/>
        <v>0</v>
      </c>
      <c r="B292" s="27">
        <f t="shared" si="28"/>
        <v>0</v>
      </c>
      <c r="C292" s="27">
        <f t="shared" si="29"/>
        <v>0</v>
      </c>
      <c r="D292" s="27">
        <f t="shared" si="30"/>
        <v>0</v>
      </c>
    </row>
    <row r="293" spans="1:4" x14ac:dyDescent="0.25">
      <c r="A293" s="45">
        <f t="shared" si="27"/>
        <v>0</v>
      </c>
      <c r="B293" s="27">
        <f t="shared" si="28"/>
        <v>0</v>
      </c>
      <c r="C293" s="27">
        <f t="shared" si="29"/>
        <v>0</v>
      </c>
      <c r="D293" s="27">
        <f t="shared" si="30"/>
        <v>0</v>
      </c>
    </row>
    <row r="294" spans="1:4" x14ac:dyDescent="0.25">
      <c r="A294" s="45">
        <f t="shared" ref="A294:A347" si="31">F294</f>
        <v>0</v>
      </c>
      <c r="B294" s="27">
        <f t="shared" ref="B294:B347" si="32">H294</f>
        <v>0</v>
      </c>
      <c r="C294" s="27">
        <f t="shared" ref="C294:C347" si="33">IF(ABS(L294)&gt;ABS(U294),L294,U294)</f>
        <v>0</v>
      </c>
      <c r="D294" s="27">
        <f t="shared" ref="D294:D347" si="34">IF(ABS(P294)&gt;ABS(Y294),P294,Y294)</f>
        <v>0</v>
      </c>
    </row>
    <row r="295" spans="1:4" x14ac:dyDescent="0.25">
      <c r="A295" s="45">
        <f t="shared" si="31"/>
        <v>0</v>
      </c>
      <c r="B295" s="27">
        <f t="shared" si="32"/>
        <v>0</v>
      </c>
      <c r="C295" s="27">
        <f t="shared" si="33"/>
        <v>0</v>
      </c>
      <c r="D295" s="27">
        <f t="shared" si="34"/>
        <v>0</v>
      </c>
    </row>
    <row r="296" spans="1:4" x14ac:dyDescent="0.25">
      <c r="A296" s="45">
        <f t="shared" si="31"/>
        <v>0</v>
      </c>
      <c r="B296" s="27">
        <f t="shared" si="32"/>
        <v>0</v>
      </c>
      <c r="C296" s="27">
        <f t="shared" si="33"/>
        <v>0</v>
      </c>
      <c r="D296" s="27">
        <f t="shared" si="34"/>
        <v>0</v>
      </c>
    </row>
    <row r="297" spans="1:4" x14ac:dyDescent="0.25">
      <c r="A297" s="45">
        <f t="shared" si="31"/>
        <v>0</v>
      </c>
      <c r="B297" s="27">
        <f t="shared" si="32"/>
        <v>0</v>
      </c>
      <c r="C297" s="27">
        <f t="shared" si="33"/>
        <v>0</v>
      </c>
      <c r="D297" s="27">
        <f t="shared" si="34"/>
        <v>0</v>
      </c>
    </row>
    <row r="298" spans="1:4" x14ac:dyDescent="0.25">
      <c r="A298" s="45">
        <f t="shared" si="31"/>
        <v>0</v>
      </c>
      <c r="B298" s="27">
        <f t="shared" si="32"/>
        <v>0</v>
      </c>
      <c r="C298" s="27">
        <f t="shared" si="33"/>
        <v>0</v>
      </c>
      <c r="D298" s="27">
        <f t="shared" si="34"/>
        <v>0</v>
      </c>
    </row>
    <row r="299" spans="1:4" x14ac:dyDescent="0.25">
      <c r="A299" s="45">
        <f t="shared" si="31"/>
        <v>0</v>
      </c>
      <c r="B299" s="27">
        <f t="shared" si="32"/>
        <v>0</v>
      </c>
      <c r="C299" s="27">
        <f t="shared" si="33"/>
        <v>0</v>
      </c>
      <c r="D299" s="27">
        <f t="shared" si="34"/>
        <v>0</v>
      </c>
    </row>
    <row r="300" spans="1:4" x14ac:dyDescent="0.25">
      <c r="A300" s="45">
        <f t="shared" si="31"/>
        <v>0</v>
      </c>
      <c r="B300" s="27">
        <f t="shared" si="32"/>
        <v>0</v>
      </c>
      <c r="C300" s="27">
        <f t="shared" si="33"/>
        <v>0</v>
      </c>
      <c r="D300" s="27">
        <f t="shared" si="34"/>
        <v>0</v>
      </c>
    </row>
    <row r="301" spans="1:4" x14ac:dyDescent="0.25">
      <c r="A301" s="45">
        <f t="shared" si="31"/>
        <v>0</v>
      </c>
      <c r="B301" s="27">
        <f t="shared" si="32"/>
        <v>0</v>
      </c>
      <c r="C301" s="27">
        <f t="shared" si="33"/>
        <v>0</v>
      </c>
      <c r="D301" s="27">
        <f t="shared" si="34"/>
        <v>0</v>
      </c>
    </row>
    <row r="302" spans="1:4" x14ac:dyDescent="0.25">
      <c r="A302" s="45">
        <f t="shared" si="31"/>
        <v>0</v>
      </c>
      <c r="B302" s="27">
        <f t="shared" si="32"/>
        <v>0</v>
      </c>
      <c r="C302" s="27">
        <f t="shared" si="33"/>
        <v>0</v>
      </c>
      <c r="D302" s="27">
        <f t="shared" si="34"/>
        <v>0</v>
      </c>
    </row>
    <row r="303" spans="1:4" x14ac:dyDescent="0.25">
      <c r="A303" s="45">
        <f t="shared" si="31"/>
        <v>0</v>
      </c>
      <c r="B303" s="27">
        <f t="shared" si="32"/>
        <v>0</v>
      </c>
      <c r="C303" s="27">
        <f t="shared" si="33"/>
        <v>0</v>
      </c>
      <c r="D303" s="27">
        <f t="shared" si="34"/>
        <v>0</v>
      </c>
    </row>
    <row r="304" spans="1:4" x14ac:dyDescent="0.25">
      <c r="A304" s="45">
        <f t="shared" si="31"/>
        <v>0</v>
      </c>
      <c r="B304" s="27">
        <f t="shared" si="32"/>
        <v>0</v>
      </c>
      <c r="C304" s="27">
        <f t="shared" si="33"/>
        <v>0</v>
      </c>
      <c r="D304" s="27">
        <f t="shared" si="34"/>
        <v>0</v>
      </c>
    </row>
    <row r="305" spans="1:4" x14ac:dyDescent="0.25">
      <c r="A305" s="45">
        <f t="shared" si="31"/>
        <v>0</v>
      </c>
      <c r="B305" s="27">
        <f t="shared" si="32"/>
        <v>0</v>
      </c>
      <c r="C305" s="27">
        <f t="shared" si="33"/>
        <v>0</v>
      </c>
      <c r="D305" s="27">
        <f t="shared" si="34"/>
        <v>0</v>
      </c>
    </row>
    <row r="306" spans="1:4" x14ac:dyDescent="0.25">
      <c r="A306" s="45">
        <f t="shared" si="31"/>
        <v>0</v>
      </c>
      <c r="B306" s="27">
        <f t="shared" si="32"/>
        <v>0</v>
      </c>
      <c r="C306" s="27">
        <f t="shared" si="33"/>
        <v>0</v>
      </c>
      <c r="D306" s="27">
        <f t="shared" si="34"/>
        <v>0</v>
      </c>
    </row>
    <row r="307" spans="1:4" x14ac:dyDescent="0.25">
      <c r="A307" s="45">
        <f t="shared" si="31"/>
        <v>0</v>
      </c>
      <c r="B307" s="27">
        <f t="shared" si="32"/>
        <v>0</v>
      </c>
      <c r="C307" s="27">
        <f t="shared" si="33"/>
        <v>0</v>
      </c>
      <c r="D307" s="27">
        <f t="shared" si="34"/>
        <v>0</v>
      </c>
    </row>
    <row r="308" spans="1:4" x14ac:dyDescent="0.25">
      <c r="A308" s="45">
        <f t="shared" si="31"/>
        <v>0</v>
      </c>
      <c r="B308" s="27">
        <f t="shared" si="32"/>
        <v>0</v>
      </c>
      <c r="C308" s="27">
        <f t="shared" si="33"/>
        <v>0</v>
      </c>
      <c r="D308" s="27">
        <f t="shared" si="34"/>
        <v>0</v>
      </c>
    </row>
    <row r="309" spans="1:4" x14ac:dyDescent="0.25">
      <c r="A309" s="26">
        <f t="shared" si="31"/>
        <v>0</v>
      </c>
      <c r="B309" s="3">
        <f t="shared" si="32"/>
        <v>0</v>
      </c>
      <c r="C309" s="3">
        <f t="shared" si="33"/>
        <v>0</v>
      </c>
      <c r="D309" s="3">
        <f t="shared" si="34"/>
        <v>0</v>
      </c>
    </row>
    <row r="310" spans="1:4" x14ac:dyDescent="0.25">
      <c r="A310" s="26">
        <f t="shared" si="31"/>
        <v>0</v>
      </c>
      <c r="B310" s="3">
        <f t="shared" si="32"/>
        <v>0</v>
      </c>
      <c r="C310" s="3">
        <f t="shared" si="33"/>
        <v>0</v>
      </c>
      <c r="D310" s="3">
        <f t="shared" si="34"/>
        <v>0</v>
      </c>
    </row>
    <row r="311" spans="1:4" x14ac:dyDescent="0.25">
      <c r="A311" s="26">
        <f t="shared" si="31"/>
        <v>0</v>
      </c>
      <c r="B311" s="3">
        <f t="shared" si="32"/>
        <v>0</v>
      </c>
      <c r="C311" s="3">
        <f t="shared" si="33"/>
        <v>0</v>
      </c>
      <c r="D311" s="3">
        <f t="shared" si="34"/>
        <v>0</v>
      </c>
    </row>
    <row r="312" spans="1:4" x14ac:dyDescent="0.25">
      <c r="A312" s="26">
        <f t="shared" si="31"/>
        <v>0</v>
      </c>
      <c r="B312" s="3">
        <f t="shared" si="32"/>
        <v>0</v>
      </c>
      <c r="C312" s="3">
        <f t="shared" si="33"/>
        <v>0</v>
      </c>
      <c r="D312" s="3">
        <f t="shared" si="34"/>
        <v>0</v>
      </c>
    </row>
    <row r="313" spans="1:4" x14ac:dyDescent="0.25">
      <c r="A313" s="26">
        <f t="shared" si="31"/>
        <v>0</v>
      </c>
      <c r="B313" s="3">
        <f t="shared" si="32"/>
        <v>0</v>
      </c>
      <c r="C313" s="3">
        <f t="shared" si="33"/>
        <v>0</v>
      </c>
      <c r="D313" s="3">
        <f t="shared" si="34"/>
        <v>0</v>
      </c>
    </row>
    <row r="314" spans="1:4" x14ac:dyDescent="0.25">
      <c r="A314" s="26">
        <f t="shared" si="31"/>
        <v>0</v>
      </c>
      <c r="B314" s="3">
        <f t="shared" si="32"/>
        <v>0</v>
      </c>
      <c r="C314" s="3">
        <f t="shared" si="33"/>
        <v>0</v>
      </c>
      <c r="D314" s="3">
        <f t="shared" si="34"/>
        <v>0</v>
      </c>
    </row>
    <row r="315" spans="1:4" x14ac:dyDescent="0.25">
      <c r="A315" s="26">
        <f t="shared" si="31"/>
        <v>0</v>
      </c>
      <c r="B315" s="3">
        <f t="shared" si="32"/>
        <v>0</v>
      </c>
      <c r="C315" s="3">
        <f t="shared" si="33"/>
        <v>0</v>
      </c>
      <c r="D315" s="3">
        <f t="shared" si="34"/>
        <v>0</v>
      </c>
    </row>
    <row r="316" spans="1:4" x14ac:dyDescent="0.25">
      <c r="A316" s="26">
        <f t="shared" si="31"/>
        <v>0</v>
      </c>
      <c r="B316" s="3">
        <f t="shared" si="32"/>
        <v>0</v>
      </c>
      <c r="C316" s="3">
        <f t="shared" si="33"/>
        <v>0</v>
      </c>
      <c r="D316" s="3">
        <f t="shared" si="34"/>
        <v>0</v>
      </c>
    </row>
    <row r="317" spans="1:4" x14ac:dyDescent="0.25">
      <c r="A317" s="26">
        <f t="shared" si="31"/>
        <v>0</v>
      </c>
      <c r="B317" s="3">
        <f t="shared" si="32"/>
        <v>0</v>
      </c>
      <c r="C317" s="3">
        <f t="shared" si="33"/>
        <v>0</v>
      </c>
      <c r="D317" s="3">
        <f t="shared" si="34"/>
        <v>0</v>
      </c>
    </row>
    <row r="318" spans="1:4" x14ac:dyDescent="0.25">
      <c r="A318" s="26">
        <f t="shared" si="31"/>
        <v>0</v>
      </c>
      <c r="B318" s="3">
        <f t="shared" si="32"/>
        <v>0</v>
      </c>
      <c r="C318" s="3">
        <f t="shared" si="33"/>
        <v>0</v>
      </c>
      <c r="D318" s="3">
        <f t="shared" si="34"/>
        <v>0</v>
      </c>
    </row>
    <row r="319" spans="1:4" x14ac:dyDescent="0.25">
      <c r="A319" s="26">
        <f t="shared" si="31"/>
        <v>0</v>
      </c>
      <c r="B319" s="3">
        <f t="shared" si="32"/>
        <v>0</v>
      </c>
      <c r="C319" s="3">
        <f t="shared" si="33"/>
        <v>0</v>
      </c>
      <c r="D319" s="3">
        <f t="shared" si="34"/>
        <v>0</v>
      </c>
    </row>
    <row r="320" spans="1:4" x14ac:dyDescent="0.25">
      <c r="A320" s="26">
        <f t="shared" si="31"/>
        <v>0</v>
      </c>
      <c r="B320" s="3">
        <f t="shared" si="32"/>
        <v>0</v>
      </c>
      <c r="C320" s="3">
        <f t="shared" si="33"/>
        <v>0</v>
      </c>
      <c r="D320" s="3">
        <f t="shared" si="34"/>
        <v>0</v>
      </c>
    </row>
    <row r="321" spans="1:4" x14ac:dyDescent="0.25">
      <c r="A321" s="26">
        <f t="shared" si="31"/>
        <v>0</v>
      </c>
      <c r="B321" s="3">
        <f t="shared" si="32"/>
        <v>0</v>
      </c>
      <c r="C321" s="3">
        <f t="shared" si="33"/>
        <v>0</v>
      </c>
      <c r="D321" s="3">
        <f t="shared" si="34"/>
        <v>0</v>
      </c>
    </row>
    <row r="322" spans="1:4" x14ac:dyDescent="0.25">
      <c r="A322" s="26">
        <f t="shared" si="31"/>
        <v>0</v>
      </c>
      <c r="B322" s="3">
        <f t="shared" si="32"/>
        <v>0</v>
      </c>
      <c r="C322" s="3">
        <f t="shared" si="33"/>
        <v>0</v>
      </c>
      <c r="D322" s="3">
        <f t="shared" si="34"/>
        <v>0</v>
      </c>
    </row>
    <row r="323" spans="1:4" x14ac:dyDescent="0.25">
      <c r="A323" s="26">
        <f t="shared" si="31"/>
        <v>0</v>
      </c>
      <c r="B323" s="3">
        <f t="shared" si="32"/>
        <v>0</v>
      </c>
      <c r="C323" s="3">
        <f t="shared" si="33"/>
        <v>0</v>
      </c>
      <c r="D323" s="3">
        <f t="shared" si="34"/>
        <v>0</v>
      </c>
    </row>
    <row r="324" spans="1:4" x14ac:dyDescent="0.25">
      <c r="A324" s="26">
        <f t="shared" si="31"/>
        <v>0</v>
      </c>
      <c r="B324" s="3">
        <f t="shared" si="32"/>
        <v>0</v>
      </c>
      <c r="C324" s="3">
        <f t="shared" si="33"/>
        <v>0</v>
      </c>
      <c r="D324" s="3">
        <f t="shared" si="34"/>
        <v>0</v>
      </c>
    </row>
    <row r="325" spans="1:4" x14ac:dyDescent="0.25">
      <c r="A325" s="26">
        <f t="shared" si="31"/>
        <v>0</v>
      </c>
      <c r="B325" s="3">
        <f t="shared" si="32"/>
        <v>0</v>
      </c>
      <c r="C325" s="3">
        <f t="shared" si="33"/>
        <v>0</v>
      </c>
      <c r="D325" s="3">
        <f t="shared" si="34"/>
        <v>0</v>
      </c>
    </row>
    <row r="326" spans="1:4" x14ac:dyDescent="0.25">
      <c r="A326" s="26">
        <f t="shared" si="31"/>
        <v>0</v>
      </c>
      <c r="B326" s="3">
        <f t="shared" si="32"/>
        <v>0</v>
      </c>
      <c r="C326" s="3">
        <f t="shared" si="33"/>
        <v>0</v>
      </c>
      <c r="D326" s="3">
        <f t="shared" si="34"/>
        <v>0</v>
      </c>
    </row>
    <row r="327" spans="1:4" x14ac:dyDescent="0.25">
      <c r="A327" s="26">
        <f t="shared" si="31"/>
        <v>0</v>
      </c>
      <c r="B327" s="3">
        <f t="shared" si="32"/>
        <v>0</v>
      </c>
      <c r="C327" s="3">
        <f t="shared" si="33"/>
        <v>0</v>
      </c>
      <c r="D327" s="3">
        <f t="shared" si="34"/>
        <v>0</v>
      </c>
    </row>
    <row r="328" spans="1:4" x14ac:dyDescent="0.25">
      <c r="A328" s="26">
        <f t="shared" si="31"/>
        <v>0</v>
      </c>
      <c r="B328" s="3">
        <f t="shared" si="32"/>
        <v>0</v>
      </c>
      <c r="C328" s="3">
        <f t="shared" si="33"/>
        <v>0</v>
      </c>
      <c r="D328" s="3">
        <f t="shared" si="34"/>
        <v>0</v>
      </c>
    </row>
    <row r="329" spans="1:4" x14ac:dyDescent="0.25">
      <c r="A329" s="26">
        <f t="shared" si="31"/>
        <v>0</v>
      </c>
      <c r="B329" s="3">
        <f t="shared" si="32"/>
        <v>0</v>
      </c>
      <c r="C329" s="3">
        <f t="shared" si="33"/>
        <v>0</v>
      </c>
      <c r="D329" s="3">
        <f t="shared" si="34"/>
        <v>0</v>
      </c>
    </row>
    <row r="330" spans="1:4" x14ac:dyDescent="0.25">
      <c r="A330" s="26">
        <f t="shared" si="31"/>
        <v>0</v>
      </c>
      <c r="B330" s="3">
        <f t="shared" si="32"/>
        <v>0</v>
      </c>
      <c r="C330" s="3">
        <f t="shared" si="33"/>
        <v>0</v>
      </c>
      <c r="D330" s="3">
        <f t="shared" si="34"/>
        <v>0</v>
      </c>
    </row>
    <row r="331" spans="1:4" x14ac:dyDescent="0.25">
      <c r="A331" s="26">
        <f t="shared" si="31"/>
        <v>0</v>
      </c>
      <c r="B331" s="3">
        <f t="shared" si="32"/>
        <v>0</v>
      </c>
      <c r="C331" s="3">
        <f t="shared" si="33"/>
        <v>0</v>
      </c>
      <c r="D331" s="3">
        <f t="shared" si="34"/>
        <v>0</v>
      </c>
    </row>
    <row r="332" spans="1:4" x14ac:dyDescent="0.25">
      <c r="A332" s="26">
        <f t="shared" si="31"/>
        <v>0</v>
      </c>
      <c r="B332" s="3">
        <f t="shared" si="32"/>
        <v>0</v>
      </c>
      <c r="C332" s="3">
        <f t="shared" si="33"/>
        <v>0</v>
      </c>
      <c r="D332" s="3">
        <f t="shared" si="34"/>
        <v>0</v>
      </c>
    </row>
    <row r="333" spans="1:4" x14ac:dyDescent="0.25">
      <c r="A333" s="26">
        <f t="shared" si="31"/>
        <v>0</v>
      </c>
      <c r="B333" s="3">
        <f t="shared" si="32"/>
        <v>0</v>
      </c>
      <c r="C333" s="3">
        <f t="shared" si="33"/>
        <v>0</v>
      </c>
      <c r="D333" s="3">
        <f t="shared" si="34"/>
        <v>0</v>
      </c>
    </row>
    <row r="334" spans="1:4" x14ac:dyDescent="0.25">
      <c r="A334" s="26">
        <f t="shared" si="31"/>
        <v>0</v>
      </c>
      <c r="B334" s="3">
        <f t="shared" si="32"/>
        <v>0</v>
      </c>
      <c r="C334" s="3">
        <f t="shared" si="33"/>
        <v>0</v>
      </c>
      <c r="D334" s="3">
        <f t="shared" si="34"/>
        <v>0</v>
      </c>
    </row>
    <row r="335" spans="1:4" x14ac:dyDescent="0.25">
      <c r="A335" s="26">
        <f t="shared" si="31"/>
        <v>0</v>
      </c>
      <c r="B335" s="3">
        <f t="shared" si="32"/>
        <v>0</v>
      </c>
      <c r="C335" s="3">
        <f t="shared" si="33"/>
        <v>0</v>
      </c>
      <c r="D335" s="3">
        <f t="shared" si="34"/>
        <v>0</v>
      </c>
    </row>
    <row r="336" spans="1:4" x14ac:dyDescent="0.25">
      <c r="A336" s="26">
        <f t="shared" si="31"/>
        <v>0</v>
      </c>
      <c r="B336" s="3">
        <f t="shared" si="32"/>
        <v>0</v>
      </c>
      <c r="C336" s="3">
        <f t="shared" si="33"/>
        <v>0</v>
      </c>
      <c r="D336" s="3">
        <f t="shared" si="34"/>
        <v>0</v>
      </c>
    </row>
    <row r="337" spans="1:4" x14ac:dyDescent="0.25">
      <c r="A337" s="26">
        <f t="shared" si="31"/>
        <v>0</v>
      </c>
      <c r="B337" s="3">
        <f t="shared" si="32"/>
        <v>0</v>
      </c>
      <c r="C337" s="3">
        <f t="shared" si="33"/>
        <v>0</v>
      </c>
      <c r="D337" s="3">
        <f t="shared" si="34"/>
        <v>0</v>
      </c>
    </row>
    <row r="338" spans="1:4" x14ac:dyDescent="0.25">
      <c r="A338" s="26">
        <f t="shared" si="31"/>
        <v>0</v>
      </c>
      <c r="B338" s="3">
        <f t="shared" si="32"/>
        <v>0</v>
      </c>
      <c r="C338" s="3">
        <f t="shared" si="33"/>
        <v>0</v>
      </c>
      <c r="D338" s="3">
        <f t="shared" si="34"/>
        <v>0</v>
      </c>
    </row>
    <row r="339" spans="1:4" x14ac:dyDescent="0.25">
      <c r="A339" s="26">
        <f t="shared" si="31"/>
        <v>0</v>
      </c>
      <c r="B339" s="3">
        <f t="shared" si="32"/>
        <v>0</v>
      </c>
      <c r="C339" s="3">
        <f t="shared" si="33"/>
        <v>0</v>
      </c>
      <c r="D339" s="3">
        <f t="shared" si="34"/>
        <v>0</v>
      </c>
    </row>
    <row r="340" spans="1:4" x14ac:dyDescent="0.25">
      <c r="A340" s="26">
        <f t="shared" si="31"/>
        <v>0</v>
      </c>
      <c r="B340" s="3">
        <f t="shared" si="32"/>
        <v>0</v>
      </c>
      <c r="C340" s="3">
        <f t="shared" si="33"/>
        <v>0</v>
      </c>
      <c r="D340" s="3">
        <f t="shared" si="34"/>
        <v>0</v>
      </c>
    </row>
    <row r="341" spans="1:4" x14ac:dyDescent="0.25">
      <c r="A341" s="26">
        <f t="shared" si="31"/>
        <v>0</v>
      </c>
      <c r="B341" s="3">
        <f t="shared" si="32"/>
        <v>0</v>
      </c>
      <c r="C341" s="3">
        <f t="shared" si="33"/>
        <v>0</v>
      </c>
      <c r="D341" s="3">
        <f t="shared" si="34"/>
        <v>0</v>
      </c>
    </row>
    <row r="342" spans="1:4" x14ac:dyDescent="0.25">
      <c r="A342" s="26">
        <f t="shared" si="31"/>
        <v>0</v>
      </c>
      <c r="B342" s="3">
        <f t="shared" si="32"/>
        <v>0</v>
      </c>
      <c r="C342" s="3">
        <f t="shared" si="33"/>
        <v>0</v>
      </c>
      <c r="D342" s="3">
        <f t="shared" si="34"/>
        <v>0</v>
      </c>
    </row>
    <row r="343" spans="1:4" x14ac:dyDescent="0.25">
      <c r="A343" s="26">
        <f t="shared" si="31"/>
        <v>0</v>
      </c>
      <c r="B343" s="3">
        <f t="shared" si="32"/>
        <v>0</v>
      </c>
      <c r="C343" s="3">
        <f t="shared" si="33"/>
        <v>0</v>
      </c>
      <c r="D343" s="3">
        <f t="shared" si="34"/>
        <v>0</v>
      </c>
    </row>
    <row r="344" spans="1:4" x14ac:dyDescent="0.25">
      <c r="A344" s="26">
        <f t="shared" si="31"/>
        <v>0</v>
      </c>
      <c r="B344" s="3">
        <f t="shared" si="32"/>
        <v>0</v>
      </c>
      <c r="C344" s="3">
        <f t="shared" si="33"/>
        <v>0</v>
      </c>
      <c r="D344" s="3">
        <f t="shared" si="34"/>
        <v>0</v>
      </c>
    </row>
    <row r="345" spans="1:4" x14ac:dyDescent="0.25">
      <c r="A345" s="26">
        <f t="shared" si="31"/>
        <v>0</v>
      </c>
      <c r="B345" s="3">
        <f t="shared" si="32"/>
        <v>0</v>
      </c>
      <c r="C345" s="3">
        <f t="shared" si="33"/>
        <v>0</v>
      </c>
      <c r="D345" s="3">
        <f t="shared" si="34"/>
        <v>0</v>
      </c>
    </row>
    <row r="346" spans="1:4" x14ac:dyDescent="0.25">
      <c r="A346" s="26">
        <f t="shared" si="31"/>
        <v>0</v>
      </c>
      <c r="B346" s="3">
        <f t="shared" si="32"/>
        <v>0</v>
      </c>
      <c r="C346" s="3">
        <f t="shared" si="33"/>
        <v>0</v>
      </c>
      <c r="D346" s="3">
        <f t="shared" si="34"/>
        <v>0</v>
      </c>
    </row>
    <row r="347" spans="1:4" x14ac:dyDescent="0.25">
      <c r="A347" s="26">
        <f t="shared" si="31"/>
        <v>0</v>
      </c>
      <c r="B347" s="3">
        <f t="shared" si="32"/>
        <v>0</v>
      </c>
      <c r="C347" s="3">
        <f t="shared" si="33"/>
        <v>0</v>
      </c>
      <c r="D347" s="3">
        <f t="shared" si="34"/>
        <v>0</v>
      </c>
    </row>
  </sheetData>
  <mergeCells count="6">
    <mergeCell ref="W4:Y4"/>
    <mergeCell ref="H4:J4"/>
    <mergeCell ref="K4:M4"/>
    <mergeCell ref="N4:P4"/>
    <mergeCell ref="Q4:S4"/>
    <mergeCell ref="T4:V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Geral</vt:lpstr>
      <vt:lpstr>Dados dos Blocos</vt:lpstr>
      <vt:lpstr>Planta de Carga</vt:lpstr>
      <vt:lpstr>'Dados dos Blocos'!Area_de_impressao</vt:lpstr>
      <vt:lpstr>'Planta de Carga'!DadosPilares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 29</dc:creator>
  <cp:lastModifiedBy>Wilson</cp:lastModifiedBy>
  <cp:lastPrinted>2012-07-06T18:17:07Z</cp:lastPrinted>
  <dcterms:created xsi:type="dcterms:W3CDTF">2010-02-25T14:05:33Z</dcterms:created>
  <dcterms:modified xsi:type="dcterms:W3CDTF">2017-10-05T13:57:07Z</dcterms:modified>
</cp:coreProperties>
</file>